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Bob\TIPSProject\downloads\docs\"/>
    </mc:Choice>
  </mc:AlternateContent>
  <xr:revisionPtr revIDLastSave="0" documentId="13_ncr:1_{3A7C9E96-3BEF-4989-8543-3C0688067205}" xr6:coauthVersionLast="47" xr6:coauthVersionMax="47" xr10:uidLastSave="{00000000-0000-0000-0000-000000000000}"/>
  <bookViews>
    <workbookView xWindow="1500" yWindow="660" windowWidth="18410" windowHeight="12910" xr2:uid="{00000000-000D-0000-FFFF-FFFF00000000}"/>
  </bookViews>
  <sheets>
    <sheet name="CPIU1913" sheetId="1" r:id="rId1"/>
    <sheet name="Summary" sheetId="3" r:id="rId2"/>
    <sheet name="Interval" sheetId="4" r:id="rId3"/>
    <sheet name="Log" sheetId="2" r:id="rId4"/>
  </sheets>
  <definedNames>
    <definedName name="Data">CPIU1913!$B$8:$N$128</definedName>
    <definedName name="_xlnm.Print_Titles" localSheetId="0">CPIU1913!$1:$7</definedName>
    <definedName name="Year">CPIU1913!$B$8:$B$128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1" l="1"/>
  <c r="I4" i="4"/>
  <c r="A16" i="4" l="1"/>
  <c r="A17" i="4" s="1"/>
  <c r="A18" i="4" s="1"/>
  <c r="A19" i="4" s="1"/>
  <c r="A20" i="4" s="1"/>
  <c r="A21" i="4" s="1"/>
  <c r="A22" i="4" s="1"/>
  <c r="A23" i="4" s="1"/>
  <c r="A24" i="4" l="1"/>
  <c r="A25" i="4" s="1"/>
  <c r="A26" i="4" s="1"/>
  <c r="A27" i="4" s="1"/>
  <c r="A28" i="4" s="1"/>
  <c r="A29" i="4" l="1"/>
  <c r="A30" i="4" l="1"/>
  <c r="A31" i="4" l="1"/>
  <c r="A32" i="4" l="1"/>
  <c r="A33" i="4" l="1"/>
  <c r="A34" i="4" l="1"/>
  <c r="A35" i="4" l="1"/>
  <c r="A36" i="4" l="1"/>
  <c r="A37" i="4" l="1"/>
  <c r="A38" i="4" l="1"/>
  <c r="B8" i="4" l="1"/>
  <c r="E41" i="4"/>
  <c r="C41" i="4"/>
  <c r="A41" i="4"/>
  <c r="I6" i="4" s="1"/>
  <c r="P119" i="1"/>
  <c r="B9" i="4" l="1"/>
  <c r="C8" i="4"/>
  <c r="E8" i="4" s="1"/>
  <c r="D8" i="4"/>
  <c r="X119" i="1"/>
  <c r="Q119" i="1"/>
  <c r="U119" i="1"/>
  <c r="R119" i="1"/>
  <c r="AA119" i="1"/>
  <c r="Z119" i="1"/>
  <c r="V119" i="1"/>
  <c r="T119" i="1"/>
  <c r="Y119" i="1"/>
  <c r="W119" i="1"/>
  <c r="S119" i="1"/>
  <c r="P117" i="1"/>
  <c r="G18" i="3"/>
  <c r="F18" i="3"/>
  <c r="E18" i="3"/>
  <c r="D18" i="3"/>
  <c r="C18" i="3"/>
  <c r="B18" i="3"/>
  <c r="I17" i="3"/>
  <c r="E30" i="3"/>
  <c r="C30" i="3"/>
  <c r="A30" i="3"/>
  <c r="I5" i="3" s="1"/>
  <c r="C1" i="3"/>
  <c r="A16" i="3"/>
  <c r="I16" i="3" s="1"/>
  <c r="A3" i="3"/>
  <c r="I3" i="3" s="1"/>
  <c r="D27" i="3"/>
  <c r="C27" i="3"/>
  <c r="E27" i="3" s="1"/>
  <c r="D26" i="3"/>
  <c r="C26" i="3"/>
  <c r="E26" i="3" s="1"/>
  <c r="D25" i="3"/>
  <c r="C25" i="3"/>
  <c r="E25" i="3" s="1"/>
  <c r="D24" i="3"/>
  <c r="C24" i="3"/>
  <c r="E24" i="3" s="1"/>
  <c r="D23" i="3"/>
  <c r="C23" i="3"/>
  <c r="E23" i="3" s="1"/>
  <c r="D22" i="3"/>
  <c r="C22" i="3"/>
  <c r="E22" i="3" s="1"/>
  <c r="D21" i="3"/>
  <c r="C21" i="3"/>
  <c r="E21" i="3" s="1"/>
  <c r="D20" i="3"/>
  <c r="C20" i="3"/>
  <c r="E20" i="3" s="1"/>
  <c r="C8" i="3"/>
  <c r="E8" i="3" s="1"/>
  <c r="D8" i="3"/>
  <c r="C9" i="3"/>
  <c r="E9" i="3" s="1"/>
  <c r="D9" i="3"/>
  <c r="C10" i="3"/>
  <c r="E10" i="3" s="1"/>
  <c r="D10" i="3"/>
  <c r="C11" i="3"/>
  <c r="E11" i="3" s="1"/>
  <c r="D11" i="3"/>
  <c r="C12" i="3"/>
  <c r="E12" i="3" s="1"/>
  <c r="D12" i="3"/>
  <c r="C13" i="3"/>
  <c r="E13" i="3" s="1"/>
  <c r="D13" i="3"/>
  <c r="C14" i="3"/>
  <c r="E14" i="3" s="1"/>
  <c r="D14" i="3"/>
  <c r="D7" i="3"/>
  <c r="C7" i="3"/>
  <c r="E7" i="3" s="1"/>
  <c r="F8" i="4" l="1"/>
  <c r="G8" i="4" s="1"/>
  <c r="D9" i="4"/>
  <c r="B10" i="4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C9" i="4"/>
  <c r="E9" i="4" s="1"/>
  <c r="I8" i="4"/>
  <c r="T118" i="1"/>
  <c r="V118" i="1"/>
  <c r="X118" i="1"/>
  <c r="U118" i="1"/>
  <c r="W118" i="1"/>
  <c r="Y118" i="1"/>
  <c r="S118" i="1"/>
  <c r="Z118" i="1"/>
  <c r="P118" i="1"/>
  <c r="R118" i="1"/>
  <c r="AA118" i="1"/>
  <c r="Q118" i="1"/>
  <c r="I18" i="3"/>
  <c r="F14" i="3"/>
  <c r="G14" i="3" s="1"/>
  <c r="F23" i="3"/>
  <c r="G23" i="3" s="1"/>
  <c r="F20" i="3"/>
  <c r="G20" i="3" s="1"/>
  <c r="F22" i="3"/>
  <c r="F24" i="3"/>
  <c r="G24" i="3" s="1"/>
  <c r="F21" i="3"/>
  <c r="G21" i="3" s="1"/>
  <c r="F25" i="3"/>
  <c r="F26" i="3"/>
  <c r="G26" i="3" s="1"/>
  <c r="F27" i="3"/>
  <c r="F13" i="3"/>
  <c r="G13" i="3" s="1"/>
  <c r="F12" i="3"/>
  <c r="G12" i="3" s="1"/>
  <c r="F9" i="3"/>
  <c r="F8" i="3"/>
  <c r="G8" i="3" s="1"/>
  <c r="F11" i="3"/>
  <c r="F7" i="3"/>
  <c r="F10" i="3"/>
  <c r="AA117" i="1"/>
  <c r="Q117" i="1"/>
  <c r="R117" i="1"/>
  <c r="S117" i="1"/>
  <c r="T117" i="1"/>
  <c r="U117" i="1"/>
  <c r="V117" i="1"/>
  <c r="W117" i="1"/>
  <c r="X117" i="1"/>
  <c r="Y117" i="1"/>
  <c r="Z117" i="1"/>
  <c r="P116" i="1"/>
  <c r="C23" i="4" l="1"/>
  <c r="E23" i="4" s="1"/>
  <c r="B24" i="4"/>
  <c r="D23" i="4"/>
  <c r="D10" i="4"/>
  <c r="C10" i="4"/>
  <c r="E10" i="4" s="1"/>
  <c r="F9" i="4"/>
  <c r="G9" i="4" s="1"/>
  <c r="C11" i="4"/>
  <c r="E11" i="4" s="1"/>
  <c r="D11" i="4"/>
  <c r="I20" i="3"/>
  <c r="I23" i="3"/>
  <c r="G7" i="3"/>
  <c r="I7" i="3" s="1"/>
  <c r="I8" i="3"/>
  <c r="I14" i="3"/>
  <c r="I21" i="3"/>
  <c r="I24" i="3"/>
  <c r="I26" i="3"/>
  <c r="I12" i="3"/>
  <c r="I13" i="3"/>
  <c r="G11" i="3"/>
  <c r="I11" i="3" s="1"/>
  <c r="G10" i="3"/>
  <c r="I10" i="3" s="1"/>
  <c r="G9" i="3"/>
  <c r="I9" i="3" s="1"/>
  <c r="G25" i="3"/>
  <c r="I25" i="3" s="1"/>
  <c r="G27" i="3"/>
  <c r="I27" i="3" s="1"/>
  <c r="G22" i="3"/>
  <c r="I22" i="3" s="1"/>
  <c r="AA116" i="1"/>
  <c r="Z116" i="1"/>
  <c r="Y116" i="1"/>
  <c r="X116" i="1"/>
  <c r="W116" i="1"/>
  <c r="V116" i="1"/>
  <c r="U116" i="1"/>
  <c r="T116" i="1"/>
  <c r="S116" i="1"/>
  <c r="R116" i="1"/>
  <c r="Q116" i="1"/>
  <c r="P114" i="1"/>
  <c r="P112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A111" i="1"/>
  <c r="Z111" i="1"/>
  <c r="Y111" i="1"/>
  <c r="X111" i="1"/>
  <c r="W111" i="1"/>
  <c r="V111" i="1"/>
  <c r="U111" i="1"/>
  <c r="T111" i="1"/>
  <c r="S111" i="1"/>
  <c r="R111" i="1"/>
  <c r="Q111" i="1"/>
  <c r="P111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A128" i="1"/>
  <c r="Z128" i="1"/>
  <c r="Y128" i="1"/>
  <c r="X128" i="1"/>
  <c r="W128" i="1"/>
  <c r="V128" i="1"/>
  <c r="U128" i="1"/>
  <c r="T128" i="1"/>
  <c r="S128" i="1"/>
  <c r="R128" i="1"/>
  <c r="Q128" i="1"/>
  <c r="AA127" i="1"/>
  <c r="Z127" i="1"/>
  <c r="Y127" i="1"/>
  <c r="X127" i="1"/>
  <c r="W127" i="1"/>
  <c r="V127" i="1"/>
  <c r="U127" i="1"/>
  <c r="T127" i="1"/>
  <c r="S127" i="1"/>
  <c r="R127" i="1"/>
  <c r="Q127" i="1"/>
  <c r="AA126" i="1"/>
  <c r="Z126" i="1"/>
  <c r="Y126" i="1"/>
  <c r="X126" i="1"/>
  <c r="W126" i="1"/>
  <c r="V126" i="1"/>
  <c r="U126" i="1"/>
  <c r="T126" i="1"/>
  <c r="S126" i="1"/>
  <c r="R126" i="1"/>
  <c r="Q126" i="1"/>
  <c r="AA125" i="1"/>
  <c r="Z125" i="1"/>
  <c r="Y125" i="1"/>
  <c r="X125" i="1"/>
  <c r="W125" i="1"/>
  <c r="V125" i="1"/>
  <c r="U125" i="1"/>
  <c r="T125" i="1"/>
  <c r="S125" i="1"/>
  <c r="R125" i="1"/>
  <c r="Q125" i="1"/>
  <c r="AA124" i="1"/>
  <c r="Z124" i="1"/>
  <c r="Y124" i="1"/>
  <c r="X124" i="1"/>
  <c r="W124" i="1"/>
  <c r="V124" i="1"/>
  <c r="U124" i="1"/>
  <c r="T124" i="1"/>
  <c r="S124" i="1"/>
  <c r="R124" i="1"/>
  <c r="Q124" i="1"/>
  <c r="AA123" i="1"/>
  <c r="Z123" i="1"/>
  <c r="Y123" i="1"/>
  <c r="X123" i="1"/>
  <c r="W123" i="1"/>
  <c r="V123" i="1"/>
  <c r="U123" i="1"/>
  <c r="T123" i="1"/>
  <c r="S123" i="1"/>
  <c r="R123" i="1"/>
  <c r="Q123" i="1"/>
  <c r="AA122" i="1"/>
  <c r="Z122" i="1"/>
  <c r="Y122" i="1"/>
  <c r="X122" i="1"/>
  <c r="W122" i="1"/>
  <c r="V122" i="1"/>
  <c r="U122" i="1"/>
  <c r="T122" i="1"/>
  <c r="S122" i="1"/>
  <c r="R122" i="1"/>
  <c r="Q122" i="1"/>
  <c r="AA121" i="1"/>
  <c r="Z121" i="1"/>
  <c r="Y121" i="1"/>
  <c r="X121" i="1"/>
  <c r="W121" i="1"/>
  <c r="V121" i="1"/>
  <c r="U121" i="1"/>
  <c r="T121" i="1"/>
  <c r="S121" i="1"/>
  <c r="R121" i="1"/>
  <c r="Q121" i="1"/>
  <c r="AA120" i="1"/>
  <c r="Z120" i="1"/>
  <c r="Y120" i="1"/>
  <c r="X120" i="1"/>
  <c r="W120" i="1"/>
  <c r="V120" i="1"/>
  <c r="U120" i="1"/>
  <c r="T120" i="1"/>
  <c r="S120" i="1"/>
  <c r="R120" i="1"/>
  <c r="Q120" i="1"/>
  <c r="AA115" i="1"/>
  <c r="Z115" i="1"/>
  <c r="Y115" i="1"/>
  <c r="X115" i="1"/>
  <c r="W115" i="1"/>
  <c r="V115" i="1"/>
  <c r="U115" i="1"/>
  <c r="T115" i="1"/>
  <c r="S115" i="1"/>
  <c r="R115" i="1"/>
  <c r="Q115" i="1"/>
  <c r="AA114" i="1"/>
  <c r="Z114" i="1"/>
  <c r="Y114" i="1"/>
  <c r="X114" i="1"/>
  <c r="W114" i="1"/>
  <c r="V114" i="1"/>
  <c r="U114" i="1"/>
  <c r="T114" i="1"/>
  <c r="S114" i="1"/>
  <c r="R114" i="1"/>
  <c r="Q114" i="1"/>
  <c r="AA112" i="1"/>
  <c r="Z112" i="1"/>
  <c r="Y112" i="1"/>
  <c r="X112" i="1"/>
  <c r="W112" i="1"/>
  <c r="V112" i="1"/>
  <c r="U112" i="1"/>
  <c r="T112" i="1"/>
  <c r="S112" i="1"/>
  <c r="R112" i="1"/>
  <c r="Q112" i="1"/>
  <c r="AA107" i="1"/>
  <c r="Z107" i="1"/>
  <c r="Y107" i="1"/>
  <c r="X107" i="1"/>
  <c r="W107" i="1"/>
  <c r="V107" i="1"/>
  <c r="U107" i="1"/>
  <c r="T107" i="1"/>
  <c r="S107" i="1"/>
  <c r="R107" i="1"/>
  <c r="Q107" i="1"/>
  <c r="AA106" i="1"/>
  <c r="Z106" i="1"/>
  <c r="Y106" i="1"/>
  <c r="X106" i="1"/>
  <c r="W106" i="1"/>
  <c r="V106" i="1"/>
  <c r="U106" i="1"/>
  <c r="T106" i="1"/>
  <c r="S106" i="1"/>
  <c r="R106" i="1"/>
  <c r="Q106" i="1"/>
  <c r="AA105" i="1"/>
  <c r="Z105" i="1"/>
  <c r="Y105" i="1"/>
  <c r="X105" i="1"/>
  <c r="W105" i="1"/>
  <c r="V105" i="1"/>
  <c r="U105" i="1"/>
  <c r="T105" i="1"/>
  <c r="S105" i="1"/>
  <c r="R105" i="1"/>
  <c r="Q105" i="1"/>
  <c r="AA104" i="1"/>
  <c r="Z104" i="1"/>
  <c r="Y104" i="1"/>
  <c r="X104" i="1"/>
  <c r="W104" i="1"/>
  <c r="V104" i="1"/>
  <c r="U104" i="1"/>
  <c r="T104" i="1"/>
  <c r="S104" i="1"/>
  <c r="R104" i="1"/>
  <c r="Q104" i="1"/>
  <c r="AA103" i="1"/>
  <c r="Z103" i="1"/>
  <c r="Y103" i="1"/>
  <c r="X103" i="1"/>
  <c r="W103" i="1"/>
  <c r="V103" i="1"/>
  <c r="U103" i="1"/>
  <c r="T103" i="1"/>
  <c r="S103" i="1"/>
  <c r="R103" i="1"/>
  <c r="Q103" i="1"/>
  <c r="AA102" i="1"/>
  <c r="Z102" i="1"/>
  <c r="Y102" i="1"/>
  <c r="X102" i="1"/>
  <c r="W102" i="1"/>
  <c r="V102" i="1"/>
  <c r="U102" i="1"/>
  <c r="T102" i="1"/>
  <c r="S102" i="1"/>
  <c r="R102" i="1"/>
  <c r="Q102" i="1"/>
  <c r="AA101" i="1"/>
  <c r="Z101" i="1"/>
  <c r="Y101" i="1"/>
  <c r="X101" i="1"/>
  <c r="W101" i="1"/>
  <c r="V101" i="1"/>
  <c r="U101" i="1"/>
  <c r="T101" i="1"/>
  <c r="S101" i="1"/>
  <c r="R101" i="1"/>
  <c r="Q101" i="1"/>
  <c r="AA100" i="1"/>
  <c r="Z100" i="1"/>
  <c r="Y100" i="1"/>
  <c r="X100" i="1"/>
  <c r="W100" i="1"/>
  <c r="V100" i="1"/>
  <c r="U100" i="1"/>
  <c r="T100" i="1"/>
  <c r="S100" i="1"/>
  <c r="R100" i="1"/>
  <c r="Q100" i="1"/>
  <c r="AA99" i="1"/>
  <c r="Z99" i="1"/>
  <c r="Y99" i="1"/>
  <c r="X99" i="1"/>
  <c r="W99" i="1"/>
  <c r="V99" i="1"/>
  <c r="U99" i="1"/>
  <c r="T99" i="1"/>
  <c r="S99" i="1"/>
  <c r="R99" i="1"/>
  <c r="Q99" i="1"/>
  <c r="AA98" i="1"/>
  <c r="Z98" i="1"/>
  <c r="Y98" i="1"/>
  <c r="X98" i="1"/>
  <c r="W98" i="1"/>
  <c r="V98" i="1"/>
  <c r="U98" i="1"/>
  <c r="T98" i="1"/>
  <c r="S98" i="1"/>
  <c r="R98" i="1"/>
  <c r="Q98" i="1"/>
  <c r="AA97" i="1"/>
  <c r="Z97" i="1"/>
  <c r="Y97" i="1"/>
  <c r="X97" i="1"/>
  <c r="W97" i="1"/>
  <c r="V97" i="1"/>
  <c r="U97" i="1"/>
  <c r="T97" i="1"/>
  <c r="S97" i="1"/>
  <c r="R97" i="1"/>
  <c r="Q97" i="1"/>
  <c r="AA96" i="1"/>
  <c r="Z96" i="1"/>
  <c r="Y96" i="1"/>
  <c r="X96" i="1"/>
  <c r="W96" i="1"/>
  <c r="V96" i="1"/>
  <c r="U96" i="1"/>
  <c r="T96" i="1"/>
  <c r="S96" i="1"/>
  <c r="R96" i="1"/>
  <c r="Q96" i="1"/>
  <c r="AA95" i="1"/>
  <c r="Z95" i="1"/>
  <c r="Y95" i="1"/>
  <c r="X95" i="1"/>
  <c r="W95" i="1"/>
  <c r="V95" i="1"/>
  <c r="U95" i="1"/>
  <c r="T95" i="1"/>
  <c r="S95" i="1"/>
  <c r="R95" i="1"/>
  <c r="Q95" i="1"/>
  <c r="AA94" i="1"/>
  <c r="Z94" i="1"/>
  <c r="Y94" i="1"/>
  <c r="X94" i="1"/>
  <c r="W94" i="1"/>
  <c r="V94" i="1"/>
  <c r="U94" i="1"/>
  <c r="T94" i="1"/>
  <c r="S94" i="1"/>
  <c r="R94" i="1"/>
  <c r="Q94" i="1"/>
  <c r="AA93" i="1"/>
  <c r="Z93" i="1"/>
  <c r="Y93" i="1"/>
  <c r="X93" i="1"/>
  <c r="W93" i="1"/>
  <c r="V93" i="1"/>
  <c r="U93" i="1"/>
  <c r="T93" i="1"/>
  <c r="S93" i="1"/>
  <c r="R93" i="1"/>
  <c r="Q93" i="1"/>
  <c r="AA92" i="1"/>
  <c r="Z92" i="1"/>
  <c r="Y92" i="1"/>
  <c r="X92" i="1"/>
  <c r="W92" i="1"/>
  <c r="V92" i="1"/>
  <c r="U92" i="1"/>
  <c r="T92" i="1"/>
  <c r="S92" i="1"/>
  <c r="R92" i="1"/>
  <c r="Q92" i="1"/>
  <c r="AA91" i="1"/>
  <c r="Z91" i="1"/>
  <c r="Y91" i="1"/>
  <c r="X91" i="1"/>
  <c r="W91" i="1"/>
  <c r="V91" i="1"/>
  <c r="U91" i="1"/>
  <c r="T91" i="1"/>
  <c r="S91" i="1"/>
  <c r="R91" i="1"/>
  <c r="Q91" i="1"/>
  <c r="AA90" i="1"/>
  <c r="Z90" i="1"/>
  <c r="Y90" i="1"/>
  <c r="X90" i="1"/>
  <c r="W90" i="1"/>
  <c r="V90" i="1"/>
  <c r="U90" i="1"/>
  <c r="T90" i="1"/>
  <c r="S90" i="1"/>
  <c r="R90" i="1"/>
  <c r="Q90" i="1"/>
  <c r="AA89" i="1"/>
  <c r="Z89" i="1"/>
  <c r="Y89" i="1"/>
  <c r="X89" i="1"/>
  <c r="W89" i="1"/>
  <c r="V89" i="1"/>
  <c r="U89" i="1"/>
  <c r="T89" i="1"/>
  <c r="S89" i="1"/>
  <c r="R89" i="1"/>
  <c r="Q89" i="1"/>
  <c r="AA88" i="1"/>
  <c r="Z88" i="1"/>
  <c r="Y88" i="1"/>
  <c r="X88" i="1"/>
  <c r="W88" i="1"/>
  <c r="V88" i="1"/>
  <c r="U88" i="1"/>
  <c r="T88" i="1"/>
  <c r="S88" i="1"/>
  <c r="R88" i="1"/>
  <c r="Q88" i="1"/>
  <c r="AA87" i="1"/>
  <c r="Z87" i="1"/>
  <c r="Y87" i="1"/>
  <c r="X87" i="1"/>
  <c r="W87" i="1"/>
  <c r="V87" i="1"/>
  <c r="U87" i="1"/>
  <c r="T87" i="1"/>
  <c r="S87" i="1"/>
  <c r="R87" i="1"/>
  <c r="Q87" i="1"/>
  <c r="AA86" i="1"/>
  <c r="Z86" i="1"/>
  <c r="Y86" i="1"/>
  <c r="X86" i="1"/>
  <c r="W86" i="1"/>
  <c r="V86" i="1"/>
  <c r="U86" i="1"/>
  <c r="T86" i="1"/>
  <c r="S86" i="1"/>
  <c r="R86" i="1"/>
  <c r="Q86" i="1"/>
  <c r="AA85" i="1"/>
  <c r="Z85" i="1"/>
  <c r="Y85" i="1"/>
  <c r="X85" i="1"/>
  <c r="W85" i="1"/>
  <c r="V85" i="1"/>
  <c r="U85" i="1"/>
  <c r="T85" i="1"/>
  <c r="S85" i="1"/>
  <c r="R85" i="1"/>
  <c r="Q85" i="1"/>
  <c r="AA84" i="1"/>
  <c r="Z84" i="1"/>
  <c r="Y84" i="1"/>
  <c r="X84" i="1"/>
  <c r="W84" i="1"/>
  <c r="V84" i="1"/>
  <c r="U84" i="1"/>
  <c r="T84" i="1"/>
  <c r="S84" i="1"/>
  <c r="R84" i="1"/>
  <c r="Q84" i="1"/>
  <c r="AA83" i="1"/>
  <c r="Z83" i="1"/>
  <c r="Y83" i="1"/>
  <c r="X83" i="1"/>
  <c r="W83" i="1"/>
  <c r="V83" i="1"/>
  <c r="U83" i="1"/>
  <c r="T83" i="1"/>
  <c r="S83" i="1"/>
  <c r="R83" i="1"/>
  <c r="Q83" i="1"/>
  <c r="AA82" i="1"/>
  <c r="Z82" i="1"/>
  <c r="Y82" i="1"/>
  <c r="X82" i="1"/>
  <c r="W82" i="1"/>
  <c r="V82" i="1"/>
  <c r="U82" i="1"/>
  <c r="T82" i="1"/>
  <c r="S82" i="1"/>
  <c r="R82" i="1"/>
  <c r="Q82" i="1"/>
  <c r="AA81" i="1"/>
  <c r="Z81" i="1"/>
  <c r="Y81" i="1"/>
  <c r="X81" i="1"/>
  <c r="W81" i="1"/>
  <c r="V81" i="1"/>
  <c r="U81" i="1"/>
  <c r="T81" i="1"/>
  <c r="S81" i="1"/>
  <c r="R81" i="1"/>
  <c r="Q81" i="1"/>
  <c r="AA80" i="1"/>
  <c r="Z80" i="1"/>
  <c r="Y80" i="1"/>
  <c r="X80" i="1"/>
  <c r="W80" i="1"/>
  <c r="V80" i="1"/>
  <c r="U80" i="1"/>
  <c r="T80" i="1"/>
  <c r="S80" i="1"/>
  <c r="R80" i="1"/>
  <c r="Q80" i="1"/>
  <c r="AA79" i="1"/>
  <c r="Z79" i="1"/>
  <c r="Y79" i="1"/>
  <c r="X79" i="1"/>
  <c r="W79" i="1"/>
  <c r="V79" i="1"/>
  <c r="U79" i="1"/>
  <c r="T79" i="1"/>
  <c r="S79" i="1"/>
  <c r="R79" i="1"/>
  <c r="Q79" i="1"/>
  <c r="AA78" i="1"/>
  <c r="Z78" i="1"/>
  <c r="Y78" i="1"/>
  <c r="X78" i="1"/>
  <c r="W78" i="1"/>
  <c r="V78" i="1"/>
  <c r="U78" i="1"/>
  <c r="T78" i="1"/>
  <c r="S78" i="1"/>
  <c r="R78" i="1"/>
  <c r="Q78" i="1"/>
  <c r="AA77" i="1"/>
  <c r="Z77" i="1"/>
  <c r="Y77" i="1"/>
  <c r="X77" i="1"/>
  <c r="W77" i="1"/>
  <c r="V77" i="1"/>
  <c r="U77" i="1"/>
  <c r="T77" i="1"/>
  <c r="S77" i="1"/>
  <c r="R77" i="1"/>
  <c r="Q77" i="1"/>
  <c r="AA76" i="1"/>
  <c r="Z76" i="1"/>
  <c r="Y76" i="1"/>
  <c r="X76" i="1"/>
  <c r="W76" i="1"/>
  <c r="V76" i="1"/>
  <c r="U76" i="1"/>
  <c r="T76" i="1"/>
  <c r="S76" i="1"/>
  <c r="R76" i="1"/>
  <c r="Q76" i="1"/>
  <c r="AA75" i="1"/>
  <c r="Z75" i="1"/>
  <c r="Y75" i="1"/>
  <c r="X75" i="1"/>
  <c r="W75" i="1"/>
  <c r="V75" i="1"/>
  <c r="U75" i="1"/>
  <c r="T75" i="1"/>
  <c r="S75" i="1"/>
  <c r="R75" i="1"/>
  <c r="Q75" i="1"/>
  <c r="AA74" i="1"/>
  <c r="Z74" i="1"/>
  <c r="Y74" i="1"/>
  <c r="X74" i="1"/>
  <c r="W74" i="1"/>
  <c r="V74" i="1"/>
  <c r="U74" i="1"/>
  <c r="T74" i="1"/>
  <c r="S74" i="1"/>
  <c r="R74" i="1"/>
  <c r="Q74" i="1"/>
  <c r="AA73" i="1"/>
  <c r="Z73" i="1"/>
  <c r="Y73" i="1"/>
  <c r="X73" i="1"/>
  <c r="W73" i="1"/>
  <c r="V73" i="1"/>
  <c r="U73" i="1"/>
  <c r="T73" i="1"/>
  <c r="S73" i="1"/>
  <c r="R73" i="1"/>
  <c r="Q73" i="1"/>
  <c r="AA72" i="1"/>
  <c r="Z72" i="1"/>
  <c r="Y72" i="1"/>
  <c r="X72" i="1"/>
  <c r="W72" i="1"/>
  <c r="V72" i="1"/>
  <c r="U72" i="1"/>
  <c r="T72" i="1"/>
  <c r="S72" i="1"/>
  <c r="R72" i="1"/>
  <c r="Q72" i="1"/>
  <c r="AA71" i="1"/>
  <c r="Z71" i="1"/>
  <c r="Y71" i="1"/>
  <c r="X71" i="1"/>
  <c r="W71" i="1"/>
  <c r="V71" i="1"/>
  <c r="U71" i="1"/>
  <c r="T71" i="1"/>
  <c r="S71" i="1"/>
  <c r="R71" i="1"/>
  <c r="Q71" i="1"/>
  <c r="AA70" i="1"/>
  <c r="Z70" i="1"/>
  <c r="Y70" i="1"/>
  <c r="X70" i="1"/>
  <c r="W70" i="1"/>
  <c r="V70" i="1"/>
  <c r="U70" i="1"/>
  <c r="T70" i="1"/>
  <c r="S70" i="1"/>
  <c r="R70" i="1"/>
  <c r="Q70" i="1"/>
  <c r="AA69" i="1"/>
  <c r="Z69" i="1"/>
  <c r="Y69" i="1"/>
  <c r="X69" i="1"/>
  <c r="W69" i="1"/>
  <c r="V69" i="1"/>
  <c r="U69" i="1"/>
  <c r="T69" i="1"/>
  <c r="S69" i="1"/>
  <c r="R69" i="1"/>
  <c r="Q69" i="1"/>
  <c r="AA68" i="1"/>
  <c r="Z68" i="1"/>
  <c r="Y68" i="1"/>
  <c r="X68" i="1"/>
  <c r="W68" i="1"/>
  <c r="V68" i="1"/>
  <c r="U68" i="1"/>
  <c r="T68" i="1"/>
  <c r="S68" i="1"/>
  <c r="R68" i="1"/>
  <c r="Q68" i="1"/>
  <c r="AA67" i="1"/>
  <c r="Z67" i="1"/>
  <c r="Y67" i="1"/>
  <c r="X67" i="1"/>
  <c r="W67" i="1"/>
  <c r="V67" i="1"/>
  <c r="U67" i="1"/>
  <c r="T67" i="1"/>
  <c r="S67" i="1"/>
  <c r="R67" i="1"/>
  <c r="Q67" i="1"/>
  <c r="AA66" i="1"/>
  <c r="Z66" i="1"/>
  <c r="Y66" i="1"/>
  <c r="X66" i="1"/>
  <c r="W66" i="1"/>
  <c r="V66" i="1"/>
  <c r="U66" i="1"/>
  <c r="T66" i="1"/>
  <c r="S66" i="1"/>
  <c r="R66" i="1"/>
  <c r="Q66" i="1"/>
  <c r="AA65" i="1"/>
  <c r="Z65" i="1"/>
  <c r="Y65" i="1"/>
  <c r="X65" i="1"/>
  <c r="W65" i="1"/>
  <c r="V65" i="1"/>
  <c r="U65" i="1"/>
  <c r="T65" i="1"/>
  <c r="S65" i="1"/>
  <c r="R65" i="1"/>
  <c r="Q65" i="1"/>
  <c r="AA64" i="1"/>
  <c r="Z64" i="1"/>
  <c r="Y64" i="1"/>
  <c r="X64" i="1"/>
  <c r="W64" i="1"/>
  <c r="V64" i="1"/>
  <c r="U64" i="1"/>
  <c r="T64" i="1"/>
  <c r="S64" i="1"/>
  <c r="R64" i="1"/>
  <c r="Q64" i="1"/>
  <c r="AA63" i="1"/>
  <c r="Z63" i="1"/>
  <c r="Y63" i="1"/>
  <c r="X63" i="1"/>
  <c r="W63" i="1"/>
  <c r="V63" i="1"/>
  <c r="U63" i="1"/>
  <c r="T63" i="1"/>
  <c r="S63" i="1"/>
  <c r="R63" i="1"/>
  <c r="Q63" i="1"/>
  <c r="AA62" i="1"/>
  <c r="Z62" i="1"/>
  <c r="Y62" i="1"/>
  <c r="X62" i="1"/>
  <c r="W62" i="1"/>
  <c r="V62" i="1"/>
  <c r="U62" i="1"/>
  <c r="T62" i="1"/>
  <c r="S62" i="1"/>
  <c r="R62" i="1"/>
  <c r="Q62" i="1"/>
  <c r="AA61" i="1"/>
  <c r="Z61" i="1"/>
  <c r="Y61" i="1"/>
  <c r="X61" i="1"/>
  <c r="W61" i="1"/>
  <c r="V61" i="1"/>
  <c r="U61" i="1"/>
  <c r="T61" i="1"/>
  <c r="S61" i="1"/>
  <c r="R61" i="1"/>
  <c r="Q61" i="1"/>
  <c r="AA60" i="1"/>
  <c r="Z60" i="1"/>
  <c r="Y60" i="1"/>
  <c r="X60" i="1"/>
  <c r="W60" i="1"/>
  <c r="V60" i="1"/>
  <c r="U60" i="1"/>
  <c r="T60" i="1"/>
  <c r="S60" i="1"/>
  <c r="R60" i="1"/>
  <c r="Q60" i="1"/>
  <c r="AA59" i="1"/>
  <c r="Z59" i="1"/>
  <c r="Y59" i="1"/>
  <c r="X59" i="1"/>
  <c r="W59" i="1"/>
  <c r="V59" i="1"/>
  <c r="U59" i="1"/>
  <c r="T59" i="1"/>
  <c r="S59" i="1"/>
  <c r="R59" i="1"/>
  <c r="Q59" i="1"/>
  <c r="AA58" i="1"/>
  <c r="Z58" i="1"/>
  <c r="Y58" i="1"/>
  <c r="X58" i="1"/>
  <c r="W58" i="1"/>
  <c r="V58" i="1"/>
  <c r="U58" i="1"/>
  <c r="T58" i="1"/>
  <c r="S58" i="1"/>
  <c r="R58" i="1"/>
  <c r="Q58" i="1"/>
  <c r="AA57" i="1"/>
  <c r="Z57" i="1"/>
  <c r="Y57" i="1"/>
  <c r="X57" i="1"/>
  <c r="W57" i="1"/>
  <c r="V57" i="1"/>
  <c r="U57" i="1"/>
  <c r="T57" i="1"/>
  <c r="S57" i="1"/>
  <c r="R57" i="1"/>
  <c r="Q57" i="1"/>
  <c r="AA56" i="1"/>
  <c r="Z56" i="1"/>
  <c r="Y56" i="1"/>
  <c r="X56" i="1"/>
  <c r="W56" i="1"/>
  <c r="V56" i="1"/>
  <c r="U56" i="1"/>
  <c r="T56" i="1"/>
  <c r="S56" i="1"/>
  <c r="R56" i="1"/>
  <c r="Q56" i="1"/>
  <c r="AA55" i="1"/>
  <c r="Z55" i="1"/>
  <c r="Y55" i="1"/>
  <c r="X55" i="1"/>
  <c r="W55" i="1"/>
  <c r="V55" i="1"/>
  <c r="U55" i="1"/>
  <c r="T55" i="1"/>
  <c r="S55" i="1"/>
  <c r="R55" i="1"/>
  <c r="Q55" i="1"/>
  <c r="AA54" i="1"/>
  <c r="Z54" i="1"/>
  <c r="Y54" i="1"/>
  <c r="X54" i="1"/>
  <c r="W54" i="1"/>
  <c r="V54" i="1"/>
  <c r="U54" i="1"/>
  <c r="T54" i="1"/>
  <c r="S54" i="1"/>
  <c r="R54" i="1"/>
  <c r="Q54" i="1"/>
  <c r="AA53" i="1"/>
  <c r="Z53" i="1"/>
  <c r="Y53" i="1"/>
  <c r="X53" i="1"/>
  <c r="W53" i="1"/>
  <c r="V53" i="1"/>
  <c r="U53" i="1"/>
  <c r="T53" i="1"/>
  <c r="S53" i="1"/>
  <c r="R53" i="1"/>
  <c r="Q53" i="1"/>
  <c r="AA52" i="1"/>
  <c r="Z52" i="1"/>
  <c r="Y52" i="1"/>
  <c r="X52" i="1"/>
  <c r="W52" i="1"/>
  <c r="V52" i="1"/>
  <c r="U52" i="1"/>
  <c r="T52" i="1"/>
  <c r="S52" i="1"/>
  <c r="R52" i="1"/>
  <c r="Q52" i="1"/>
  <c r="AA51" i="1"/>
  <c r="Z51" i="1"/>
  <c r="Y51" i="1"/>
  <c r="X51" i="1"/>
  <c r="W51" i="1"/>
  <c r="V51" i="1"/>
  <c r="U51" i="1"/>
  <c r="T51" i="1"/>
  <c r="S51" i="1"/>
  <c r="R51" i="1"/>
  <c r="Q51" i="1"/>
  <c r="AA50" i="1"/>
  <c r="Z50" i="1"/>
  <c r="Y50" i="1"/>
  <c r="X50" i="1"/>
  <c r="W50" i="1"/>
  <c r="V50" i="1"/>
  <c r="U50" i="1"/>
  <c r="T50" i="1"/>
  <c r="S50" i="1"/>
  <c r="R50" i="1"/>
  <c r="Q50" i="1"/>
  <c r="AA49" i="1"/>
  <c r="Z49" i="1"/>
  <c r="Y49" i="1"/>
  <c r="X49" i="1"/>
  <c r="W49" i="1"/>
  <c r="V49" i="1"/>
  <c r="U49" i="1"/>
  <c r="T49" i="1"/>
  <c r="S49" i="1"/>
  <c r="R49" i="1"/>
  <c r="Q49" i="1"/>
  <c r="AA48" i="1"/>
  <c r="Z48" i="1"/>
  <c r="Y48" i="1"/>
  <c r="X48" i="1"/>
  <c r="W48" i="1"/>
  <c r="V48" i="1"/>
  <c r="U48" i="1"/>
  <c r="T48" i="1"/>
  <c r="S48" i="1"/>
  <c r="R48" i="1"/>
  <c r="Q48" i="1"/>
  <c r="AA47" i="1"/>
  <c r="Z47" i="1"/>
  <c r="Y47" i="1"/>
  <c r="X47" i="1"/>
  <c r="W47" i="1"/>
  <c r="V47" i="1"/>
  <c r="U47" i="1"/>
  <c r="T47" i="1"/>
  <c r="S47" i="1"/>
  <c r="R47" i="1"/>
  <c r="Q47" i="1"/>
  <c r="AA46" i="1"/>
  <c r="Z46" i="1"/>
  <c r="Y46" i="1"/>
  <c r="X46" i="1"/>
  <c r="W46" i="1"/>
  <c r="V46" i="1"/>
  <c r="U46" i="1"/>
  <c r="T46" i="1"/>
  <c r="S46" i="1"/>
  <c r="R46" i="1"/>
  <c r="Q46" i="1"/>
  <c r="AA45" i="1"/>
  <c r="Z45" i="1"/>
  <c r="Y45" i="1"/>
  <c r="X45" i="1"/>
  <c r="W45" i="1"/>
  <c r="V45" i="1"/>
  <c r="U45" i="1"/>
  <c r="T45" i="1"/>
  <c r="S45" i="1"/>
  <c r="R45" i="1"/>
  <c r="Q45" i="1"/>
  <c r="AA44" i="1"/>
  <c r="Z44" i="1"/>
  <c r="Y44" i="1"/>
  <c r="X44" i="1"/>
  <c r="W44" i="1"/>
  <c r="V44" i="1"/>
  <c r="U44" i="1"/>
  <c r="T44" i="1"/>
  <c r="S44" i="1"/>
  <c r="R44" i="1"/>
  <c r="Q44" i="1"/>
  <c r="AA43" i="1"/>
  <c r="Z43" i="1"/>
  <c r="Y43" i="1"/>
  <c r="X43" i="1"/>
  <c r="W43" i="1"/>
  <c r="V43" i="1"/>
  <c r="U43" i="1"/>
  <c r="T43" i="1"/>
  <c r="S43" i="1"/>
  <c r="R43" i="1"/>
  <c r="Q43" i="1"/>
  <c r="AA42" i="1"/>
  <c r="Z42" i="1"/>
  <c r="Y42" i="1"/>
  <c r="X42" i="1"/>
  <c r="W42" i="1"/>
  <c r="V42" i="1"/>
  <c r="U42" i="1"/>
  <c r="T42" i="1"/>
  <c r="S42" i="1"/>
  <c r="R42" i="1"/>
  <c r="Q42" i="1"/>
  <c r="AA41" i="1"/>
  <c r="Z41" i="1"/>
  <c r="Y41" i="1"/>
  <c r="X41" i="1"/>
  <c r="W41" i="1"/>
  <c r="V41" i="1"/>
  <c r="U41" i="1"/>
  <c r="T41" i="1"/>
  <c r="S41" i="1"/>
  <c r="R41" i="1"/>
  <c r="Q41" i="1"/>
  <c r="AA40" i="1"/>
  <c r="Z40" i="1"/>
  <c r="Y40" i="1"/>
  <c r="X40" i="1"/>
  <c r="W40" i="1"/>
  <c r="V40" i="1"/>
  <c r="U40" i="1"/>
  <c r="T40" i="1"/>
  <c r="S40" i="1"/>
  <c r="R40" i="1"/>
  <c r="Q40" i="1"/>
  <c r="AA39" i="1"/>
  <c r="Z39" i="1"/>
  <c r="Y39" i="1"/>
  <c r="X39" i="1"/>
  <c r="W39" i="1"/>
  <c r="V39" i="1"/>
  <c r="U39" i="1"/>
  <c r="T39" i="1"/>
  <c r="S39" i="1"/>
  <c r="R39" i="1"/>
  <c r="Q39" i="1"/>
  <c r="AA38" i="1"/>
  <c r="Z38" i="1"/>
  <c r="Y38" i="1"/>
  <c r="X38" i="1"/>
  <c r="W38" i="1"/>
  <c r="V38" i="1"/>
  <c r="U38" i="1"/>
  <c r="T38" i="1"/>
  <c r="S38" i="1"/>
  <c r="R38" i="1"/>
  <c r="Q38" i="1"/>
  <c r="AA37" i="1"/>
  <c r="Z37" i="1"/>
  <c r="Y37" i="1"/>
  <c r="X37" i="1"/>
  <c r="W37" i="1"/>
  <c r="V37" i="1"/>
  <c r="U37" i="1"/>
  <c r="T37" i="1"/>
  <c r="S37" i="1"/>
  <c r="R37" i="1"/>
  <c r="Q37" i="1"/>
  <c r="AA36" i="1"/>
  <c r="Z36" i="1"/>
  <c r="Y36" i="1"/>
  <c r="X36" i="1"/>
  <c r="W36" i="1"/>
  <c r="V36" i="1"/>
  <c r="U36" i="1"/>
  <c r="T36" i="1"/>
  <c r="S36" i="1"/>
  <c r="R36" i="1"/>
  <c r="Q36" i="1"/>
  <c r="AA35" i="1"/>
  <c r="Z35" i="1"/>
  <c r="Y35" i="1"/>
  <c r="X35" i="1"/>
  <c r="W35" i="1"/>
  <c r="V35" i="1"/>
  <c r="U35" i="1"/>
  <c r="T35" i="1"/>
  <c r="S35" i="1"/>
  <c r="R35" i="1"/>
  <c r="Q35" i="1"/>
  <c r="AA34" i="1"/>
  <c r="Z34" i="1"/>
  <c r="Y34" i="1"/>
  <c r="X34" i="1"/>
  <c r="W34" i="1"/>
  <c r="V34" i="1"/>
  <c r="U34" i="1"/>
  <c r="T34" i="1"/>
  <c r="S34" i="1"/>
  <c r="R34" i="1"/>
  <c r="Q34" i="1"/>
  <c r="AA33" i="1"/>
  <c r="Z33" i="1"/>
  <c r="Y33" i="1"/>
  <c r="X33" i="1"/>
  <c r="W33" i="1"/>
  <c r="V33" i="1"/>
  <c r="U33" i="1"/>
  <c r="T33" i="1"/>
  <c r="S33" i="1"/>
  <c r="R33" i="1"/>
  <c r="Q33" i="1"/>
  <c r="AA32" i="1"/>
  <c r="Z32" i="1"/>
  <c r="Y32" i="1"/>
  <c r="X32" i="1"/>
  <c r="W32" i="1"/>
  <c r="V32" i="1"/>
  <c r="U32" i="1"/>
  <c r="T32" i="1"/>
  <c r="S32" i="1"/>
  <c r="R32" i="1"/>
  <c r="Q32" i="1"/>
  <c r="AA31" i="1"/>
  <c r="Z31" i="1"/>
  <c r="Y31" i="1"/>
  <c r="X31" i="1"/>
  <c r="W31" i="1"/>
  <c r="V31" i="1"/>
  <c r="U31" i="1"/>
  <c r="T31" i="1"/>
  <c r="S31" i="1"/>
  <c r="R31" i="1"/>
  <c r="Q31" i="1"/>
  <c r="AA30" i="1"/>
  <c r="Z30" i="1"/>
  <c r="Y30" i="1"/>
  <c r="X30" i="1"/>
  <c r="W30" i="1"/>
  <c r="V30" i="1"/>
  <c r="U30" i="1"/>
  <c r="T30" i="1"/>
  <c r="S30" i="1"/>
  <c r="R30" i="1"/>
  <c r="Q30" i="1"/>
  <c r="AA29" i="1"/>
  <c r="Z29" i="1"/>
  <c r="Y29" i="1"/>
  <c r="X29" i="1"/>
  <c r="W29" i="1"/>
  <c r="V29" i="1"/>
  <c r="U29" i="1"/>
  <c r="T29" i="1"/>
  <c r="S29" i="1"/>
  <c r="R29" i="1"/>
  <c r="Q29" i="1"/>
  <c r="AA28" i="1"/>
  <c r="Z28" i="1"/>
  <c r="Y28" i="1"/>
  <c r="X28" i="1"/>
  <c r="W28" i="1"/>
  <c r="V28" i="1"/>
  <c r="U28" i="1"/>
  <c r="T28" i="1"/>
  <c r="S28" i="1"/>
  <c r="R28" i="1"/>
  <c r="Q28" i="1"/>
  <c r="AA27" i="1"/>
  <c r="Z27" i="1"/>
  <c r="Y27" i="1"/>
  <c r="X27" i="1"/>
  <c r="W27" i="1"/>
  <c r="V27" i="1"/>
  <c r="U27" i="1"/>
  <c r="T27" i="1"/>
  <c r="S27" i="1"/>
  <c r="R27" i="1"/>
  <c r="Q27" i="1"/>
  <c r="AA26" i="1"/>
  <c r="Z26" i="1"/>
  <c r="Y26" i="1"/>
  <c r="X26" i="1"/>
  <c r="W26" i="1"/>
  <c r="V26" i="1"/>
  <c r="U26" i="1"/>
  <c r="T26" i="1"/>
  <c r="S26" i="1"/>
  <c r="R26" i="1"/>
  <c r="Q26" i="1"/>
  <c r="AA25" i="1"/>
  <c r="Z25" i="1"/>
  <c r="Y25" i="1"/>
  <c r="X25" i="1"/>
  <c r="W25" i="1"/>
  <c r="V25" i="1"/>
  <c r="U25" i="1"/>
  <c r="T25" i="1"/>
  <c r="S25" i="1"/>
  <c r="R25" i="1"/>
  <c r="Q25" i="1"/>
  <c r="AA24" i="1"/>
  <c r="Z24" i="1"/>
  <c r="Y24" i="1"/>
  <c r="X24" i="1"/>
  <c r="W24" i="1"/>
  <c r="V24" i="1"/>
  <c r="U24" i="1"/>
  <c r="T24" i="1"/>
  <c r="S24" i="1"/>
  <c r="R24" i="1"/>
  <c r="Q24" i="1"/>
  <c r="AA23" i="1"/>
  <c r="Z23" i="1"/>
  <c r="Y23" i="1"/>
  <c r="X23" i="1"/>
  <c r="W23" i="1"/>
  <c r="V23" i="1"/>
  <c r="U23" i="1"/>
  <c r="T23" i="1"/>
  <c r="S23" i="1"/>
  <c r="R23" i="1"/>
  <c r="Q23" i="1"/>
  <c r="AA22" i="1"/>
  <c r="Z22" i="1"/>
  <c r="Y22" i="1"/>
  <c r="X22" i="1"/>
  <c r="W22" i="1"/>
  <c r="V22" i="1"/>
  <c r="U22" i="1"/>
  <c r="T22" i="1"/>
  <c r="S22" i="1"/>
  <c r="R22" i="1"/>
  <c r="Q22" i="1"/>
  <c r="AA21" i="1"/>
  <c r="Z21" i="1"/>
  <c r="Y21" i="1"/>
  <c r="X21" i="1"/>
  <c r="W21" i="1"/>
  <c r="V21" i="1"/>
  <c r="U21" i="1"/>
  <c r="T21" i="1"/>
  <c r="S21" i="1"/>
  <c r="R21" i="1"/>
  <c r="Q21" i="1"/>
  <c r="AA20" i="1"/>
  <c r="Z20" i="1"/>
  <c r="Y20" i="1"/>
  <c r="X20" i="1"/>
  <c r="W20" i="1"/>
  <c r="V20" i="1"/>
  <c r="U20" i="1"/>
  <c r="T20" i="1"/>
  <c r="S20" i="1"/>
  <c r="R20" i="1"/>
  <c r="Q20" i="1"/>
  <c r="AA19" i="1"/>
  <c r="Z19" i="1"/>
  <c r="Y19" i="1"/>
  <c r="X19" i="1"/>
  <c r="W19" i="1"/>
  <c r="V19" i="1"/>
  <c r="U19" i="1"/>
  <c r="T19" i="1"/>
  <c r="S19" i="1"/>
  <c r="R19" i="1"/>
  <c r="Q19" i="1"/>
  <c r="AA18" i="1"/>
  <c r="Z18" i="1"/>
  <c r="Y18" i="1"/>
  <c r="X18" i="1"/>
  <c r="W18" i="1"/>
  <c r="V18" i="1"/>
  <c r="U18" i="1"/>
  <c r="T18" i="1"/>
  <c r="S18" i="1"/>
  <c r="R18" i="1"/>
  <c r="Q18" i="1"/>
  <c r="AA17" i="1"/>
  <c r="Z17" i="1"/>
  <c r="Y17" i="1"/>
  <c r="X17" i="1"/>
  <c r="W17" i="1"/>
  <c r="V17" i="1"/>
  <c r="U17" i="1"/>
  <c r="T17" i="1"/>
  <c r="S17" i="1"/>
  <c r="R17" i="1"/>
  <c r="Q17" i="1"/>
  <c r="AA16" i="1"/>
  <c r="Z16" i="1"/>
  <c r="Y16" i="1"/>
  <c r="X16" i="1"/>
  <c r="W16" i="1"/>
  <c r="V16" i="1"/>
  <c r="U16" i="1"/>
  <c r="T16" i="1"/>
  <c r="S16" i="1"/>
  <c r="R16" i="1"/>
  <c r="Q16" i="1"/>
  <c r="AA15" i="1"/>
  <c r="Z15" i="1"/>
  <c r="Y15" i="1"/>
  <c r="X15" i="1"/>
  <c r="W15" i="1"/>
  <c r="V15" i="1"/>
  <c r="U15" i="1"/>
  <c r="T15" i="1"/>
  <c r="S15" i="1"/>
  <c r="R15" i="1"/>
  <c r="Q15" i="1"/>
  <c r="AA14" i="1"/>
  <c r="Z14" i="1"/>
  <c r="Y14" i="1"/>
  <c r="X14" i="1"/>
  <c r="W14" i="1"/>
  <c r="V14" i="1"/>
  <c r="U14" i="1"/>
  <c r="T14" i="1"/>
  <c r="S14" i="1"/>
  <c r="R14" i="1"/>
  <c r="Q14" i="1"/>
  <c r="AA13" i="1"/>
  <c r="Z13" i="1"/>
  <c r="Y13" i="1"/>
  <c r="X13" i="1"/>
  <c r="W13" i="1"/>
  <c r="V13" i="1"/>
  <c r="U13" i="1"/>
  <c r="T13" i="1"/>
  <c r="S13" i="1"/>
  <c r="R13" i="1"/>
  <c r="Q13" i="1"/>
  <c r="AA12" i="1"/>
  <c r="Z12" i="1"/>
  <c r="Y12" i="1"/>
  <c r="X12" i="1"/>
  <c r="W12" i="1"/>
  <c r="V12" i="1"/>
  <c r="U12" i="1"/>
  <c r="T12" i="1"/>
  <c r="S12" i="1"/>
  <c r="R12" i="1"/>
  <c r="Q12" i="1"/>
  <c r="AA11" i="1"/>
  <c r="Z11" i="1"/>
  <c r="Y11" i="1"/>
  <c r="X11" i="1"/>
  <c r="W11" i="1"/>
  <c r="V11" i="1"/>
  <c r="U11" i="1"/>
  <c r="T11" i="1"/>
  <c r="S11" i="1"/>
  <c r="R11" i="1"/>
  <c r="Q11" i="1"/>
  <c r="AA10" i="1"/>
  <c r="Z10" i="1"/>
  <c r="Y10" i="1"/>
  <c r="X10" i="1"/>
  <c r="W10" i="1"/>
  <c r="V10" i="1"/>
  <c r="U10" i="1"/>
  <c r="T10" i="1"/>
  <c r="S10" i="1"/>
  <c r="R10" i="1"/>
  <c r="Q10" i="1"/>
  <c r="AA9" i="1"/>
  <c r="Z9" i="1"/>
  <c r="Y9" i="1"/>
  <c r="X9" i="1"/>
  <c r="W9" i="1"/>
  <c r="V9" i="1"/>
  <c r="U9" i="1"/>
  <c r="T9" i="1"/>
  <c r="S9" i="1"/>
  <c r="R9" i="1"/>
  <c r="Q9" i="1"/>
  <c r="P128" i="1"/>
  <c r="P127" i="1"/>
  <c r="P126" i="1"/>
  <c r="P125" i="1"/>
  <c r="P124" i="1"/>
  <c r="P123" i="1"/>
  <c r="P122" i="1"/>
  <c r="P121" i="1"/>
  <c r="P120" i="1"/>
  <c r="P115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J4" i="1"/>
  <c r="P9" i="1"/>
  <c r="F23" i="4" l="1"/>
  <c r="D24" i="4"/>
  <c r="I24" i="4" s="1"/>
  <c r="C24" i="4"/>
  <c r="E24" i="4" s="1"/>
  <c r="F24" i="4" s="1"/>
  <c r="G24" i="4" s="1"/>
  <c r="B25" i="4"/>
  <c r="F10" i="4"/>
  <c r="G10" i="4" s="1"/>
  <c r="F11" i="4"/>
  <c r="G11" i="4" s="1"/>
  <c r="D12" i="4"/>
  <c r="C12" i="4"/>
  <c r="E12" i="4" s="1"/>
  <c r="I9" i="4"/>
  <c r="P3" i="1"/>
  <c r="P4" i="1" s="1"/>
  <c r="X1" i="1"/>
  <c r="X2" i="1" s="1"/>
  <c r="T1" i="1"/>
  <c r="T2" i="1" s="1"/>
  <c r="P1" i="1"/>
  <c r="P2" i="1" s="1"/>
  <c r="Q3" i="1"/>
  <c r="Q4" i="1" s="1"/>
  <c r="U1" i="1"/>
  <c r="U2" i="1" s="1"/>
  <c r="Y3" i="1"/>
  <c r="Y4" i="1" s="1"/>
  <c r="S3" i="1"/>
  <c r="S4" i="1" s="1"/>
  <c r="W1" i="1"/>
  <c r="W2" i="1" s="1"/>
  <c r="AA1" i="1"/>
  <c r="AA2" i="1" s="1"/>
  <c r="T3" i="1"/>
  <c r="T4" i="1" s="1"/>
  <c r="X3" i="1"/>
  <c r="X4" i="1" s="1"/>
  <c r="Y1" i="1"/>
  <c r="Y2" i="1" s="1"/>
  <c r="S1" i="1"/>
  <c r="S2" i="1" s="1"/>
  <c r="Q1" i="1"/>
  <c r="Q2" i="1" s="1"/>
  <c r="AA3" i="1"/>
  <c r="AA4" i="1" s="1"/>
  <c r="U3" i="1"/>
  <c r="U4" i="1" s="1"/>
  <c r="W3" i="1"/>
  <c r="W4" i="1" s="1"/>
  <c r="R1" i="1"/>
  <c r="R2" i="1" s="1"/>
  <c r="V3" i="1"/>
  <c r="V4" i="1" s="1"/>
  <c r="Z3" i="1"/>
  <c r="Z4" i="1" s="1"/>
  <c r="V1" i="1"/>
  <c r="V2" i="1" s="1"/>
  <c r="Z1" i="1"/>
  <c r="Z2" i="1" s="1"/>
  <c r="R3" i="1"/>
  <c r="R4" i="1" s="1"/>
  <c r="G23" i="4" l="1"/>
  <c r="I23" i="4" s="1"/>
  <c r="B26" i="4"/>
  <c r="C25" i="4"/>
  <c r="E25" i="4" s="1"/>
  <c r="D25" i="4"/>
  <c r="F12" i="4"/>
  <c r="G12" i="4" s="1"/>
  <c r="C13" i="4"/>
  <c r="E13" i="4" s="1"/>
  <c r="D13" i="4"/>
  <c r="I10" i="4"/>
  <c r="N3" i="1"/>
  <c r="N4" i="1" s="1"/>
  <c r="N1" i="1"/>
  <c r="N2" i="1" s="1"/>
  <c r="D26" i="4" l="1"/>
  <c r="C26" i="4"/>
  <c r="E26" i="4" s="1"/>
  <c r="B27" i="4"/>
  <c r="F25" i="4"/>
  <c r="C14" i="4"/>
  <c r="E14" i="4" s="1"/>
  <c r="D14" i="4"/>
  <c r="F13" i="4"/>
  <c r="G13" i="4" s="1"/>
  <c r="I11" i="4"/>
  <c r="B19" i="3"/>
  <c r="B6" i="3"/>
  <c r="F26" i="4" l="1"/>
  <c r="G25" i="4"/>
  <c r="I25" i="4"/>
  <c r="B28" i="4"/>
  <c r="C27" i="4"/>
  <c r="E27" i="4" s="1"/>
  <c r="D27" i="4"/>
  <c r="F14" i="4"/>
  <c r="G14" i="4" s="1"/>
  <c r="C15" i="4"/>
  <c r="E15" i="4" s="1"/>
  <c r="D15" i="4"/>
  <c r="I12" i="4"/>
  <c r="G26" i="4" l="1"/>
  <c r="I26" i="4" s="1"/>
  <c r="F27" i="4"/>
  <c r="G27" i="4" s="1"/>
  <c r="I27" i="4" s="1"/>
  <c r="C28" i="4"/>
  <c r="E28" i="4" s="1"/>
  <c r="D28" i="4"/>
  <c r="B29" i="4"/>
  <c r="F15" i="4"/>
  <c r="G15" i="4" s="1"/>
  <c r="C16" i="4"/>
  <c r="E16" i="4" s="1"/>
  <c r="D16" i="4"/>
  <c r="I13" i="4"/>
  <c r="C29" i="4" l="1"/>
  <c r="E29" i="4" s="1"/>
  <c r="F29" i="4" s="1"/>
  <c r="D29" i="4"/>
  <c r="B30" i="4"/>
  <c r="F28" i="4"/>
  <c r="F16" i="4"/>
  <c r="G16" i="4" s="1"/>
  <c r="I16" i="4" s="1"/>
  <c r="D17" i="4"/>
  <c r="C17" i="4"/>
  <c r="E17" i="4" s="1"/>
  <c r="I14" i="4"/>
  <c r="F17" i="4" l="1"/>
  <c r="G17" i="4" s="1"/>
  <c r="G29" i="4"/>
  <c r="I29" i="4" s="1"/>
  <c r="B31" i="4"/>
  <c r="D30" i="4"/>
  <c r="C30" i="4"/>
  <c r="E30" i="4" s="1"/>
  <c r="G28" i="4"/>
  <c r="I28" i="4" s="1"/>
  <c r="C18" i="4"/>
  <c r="E18" i="4" s="1"/>
  <c r="D18" i="4"/>
  <c r="I15" i="4"/>
  <c r="I17" i="4" l="1"/>
  <c r="F30" i="4"/>
  <c r="G30" i="4" s="1"/>
  <c r="C31" i="4"/>
  <c r="D31" i="4"/>
  <c r="B32" i="4"/>
  <c r="E31" i="4"/>
  <c r="F18" i="4"/>
  <c r="G18" i="4" s="1"/>
  <c r="C19" i="4"/>
  <c r="E19" i="4" s="1"/>
  <c r="D19" i="4"/>
  <c r="I18" i="4" l="1"/>
  <c r="F31" i="4"/>
  <c r="G31" i="4" s="1"/>
  <c r="I31" i="4" s="1"/>
  <c r="I30" i="4"/>
  <c r="D32" i="4"/>
  <c r="B33" i="4"/>
  <c r="C32" i="4"/>
  <c r="E32" i="4" s="1"/>
  <c r="F19" i="4"/>
  <c r="G19" i="4" s="1"/>
  <c r="I19" i="4" s="1"/>
  <c r="D20" i="4"/>
  <c r="C20" i="4"/>
  <c r="E20" i="4" s="1"/>
  <c r="F32" i="4" l="1"/>
  <c r="G32" i="4" s="1"/>
  <c r="F20" i="4"/>
  <c r="G20" i="4" s="1"/>
  <c r="B34" i="4"/>
  <c r="D33" i="4"/>
  <c r="C33" i="4"/>
  <c r="E33" i="4" s="1"/>
  <c r="C21" i="4"/>
  <c r="E21" i="4" s="1"/>
  <c r="D21" i="4"/>
  <c r="I20" i="4" l="1"/>
  <c r="F21" i="4"/>
  <c r="G21" i="4" s="1"/>
  <c r="I32" i="4"/>
  <c r="F33" i="4"/>
  <c r="G33" i="4" s="1"/>
  <c r="C34" i="4"/>
  <c r="E34" i="4" s="1"/>
  <c r="B35" i="4"/>
  <c r="D34" i="4"/>
  <c r="I21" i="4"/>
  <c r="D22" i="4"/>
  <c r="C22" i="4"/>
  <c r="I33" i="4" l="1"/>
  <c r="F34" i="4"/>
  <c r="G34" i="4" s="1"/>
  <c r="I34" i="4"/>
  <c r="C35" i="4"/>
  <c r="D35" i="4"/>
  <c r="E35" i="4"/>
  <c r="F35" i="4" s="1"/>
  <c r="B36" i="4"/>
  <c r="E22" i="4"/>
  <c r="F22" i="4" s="1"/>
  <c r="G22" i="4" s="1"/>
  <c r="G35" i="4" l="1"/>
  <c r="I35" i="4" s="1"/>
  <c r="B37" i="4"/>
  <c r="D36" i="4"/>
  <c r="C36" i="4"/>
  <c r="E36" i="4" s="1"/>
  <c r="I22" i="4"/>
  <c r="F36" i="4" l="1"/>
  <c r="G36" i="4" s="1"/>
  <c r="C37" i="4"/>
  <c r="D37" i="4"/>
  <c r="B38" i="4"/>
  <c r="E37" i="4"/>
  <c r="F37" i="4" s="1"/>
  <c r="I36" i="4" l="1"/>
  <c r="G37" i="4"/>
  <c r="I37" i="4" s="1"/>
  <c r="D38" i="4"/>
  <c r="C38" i="4"/>
  <c r="E38" i="4" s="1"/>
  <c r="F38" i="4" l="1"/>
  <c r="G38" i="4" s="1"/>
  <c r="I38" i="4" l="1"/>
</calcChain>
</file>

<file path=xl/sharedStrings.xml><?xml version="1.0" encoding="utf-8"?>
<sst xmlns="http://schemas.openxmlformats.org/spreadsheetml/2006/main" count="135" uniqueCount="97">
  <si>
    <t>Year</t>
  </si>
  <si>
    <t>May</t>
  </si>
  <si>
    <t>June</t>
  </si>
  <si>
    <t>July</t>
  </si>
  <si>
    <t>Dec</t>
  </si>
  <si>
    <t>Jan</t>
  </si>
  <si>
    <t>Feb</t>
  </si>
  <si>
    <t>Mar</t>
  </si>
  <si>
    <t>Apr</t>
  </si>
  <si>
    <t>Aug</t>
  </si>
  <si>
    <t>Sep</t>
  </si>
  <si>
    <t>Nov</t>
  </si>
  <si>
    <t>Min</t>
  </si>
  <si>
    <t>Max</t>
  </si>
  <si>
    <t>#</t>
  </si>
  <si>
    <t xml:space="preserve"> years</t>
  </si>
  <si>
    <t>U. S. Consumer Price Index - CPI-U (1982-84=100)</t>
  </si>
  <si>
    <t xml:space="preserve">For Periods of </t>
  </si>
  <si>
    <t>Oct</t>
  </si>
  <si>
    <t>Bob Hinkley</t>
  </si>
  <si>
    <t>Download CPI text file from BLS web site and open with Excel</t>
  </si>
  <si>
    <t>Add columms to calculate annual percent change</t>
  </si>
  <si>
    <t>Add formulas to determine minimum and maximum changes</t>
  </si>
  <si>
    <t>Instructions</t>
  </si>
  <si>
    <t>Enter beginning year and number of years in period in two yellow cells</t>
  </si>
  <si>
    <t>Read the minimum annual increase in cell N1</t>
  </si>
  <si>
    <t>Read the maximum annual increase in cell N3</t>
  </si>
  <si>
    <t>Add "to" year as well as "from" year</t>
  </si>
  <si>
    <t>to</t>
  </si>
  <si>
    <t xml:space="preserve">Calculate Annual Growth Rates from </t>
  </si>
  <si>
    <t>Add Oct 2012 CPI</t>
  </si>
  <si>
    <t>Updated thru Dec 2013 CPI</t>
  </si>
  <si>
    <t>Updated thru Dec 2014 CPI</t>
  </si>
  <si>
    <t>Revise link since bls.gov now has table inside a big PDF file</t>
  </si>
  <si>
    <t>Updated thru Dec 2015 CPI</t>
  </si>
  <si>
    <t>Updated thru Dec 2016 CPI</t>
  </si>
  <si>
    <t>Updated thru Dec 2017 CPI</t>
  </si>
  <si>
    <t>Updated thru Dec 2018 CPI</t>
  </si>
  <si>
    <t>Consumer Price Index (CUUR0000SA0 on bls.gov)</t>
  </si>
  <si>
    <t>Revise link to bls.gov CPI Top Picks</t>
  </si>
  <si>
    <t>Updated thru Dec 2019 CPI</t>
  </si>
  <si>
    <t>Updated thru Dec 2020 CPI</t>
  </si>
  <si>
    <t>Updated thru Dec 2021 CPI</t>
  </si>
  <si>
    <t>Revise link to point directly to CPI-U on bls.gov</t>
  </si>
  <si>
    <t>Save as .XLSX</t>
  </si>
  <si>
    <t>Updated thru Dec 2022 CPI</t>
  </si>
  <si>
    <t>Years</t>
  </si>
  <si>
    <t>Annual</t>
  </si>
  <si>
    <t>Month</t>
  </si>
  <si>
    <t>CPI</t>
  </si>
  <si>
    <t>For Periods of</t>
  </si>
  <si>
    <t>mmm yyyy</t>
  </si>
  <si>
    <t>##0.000</t>
  </si>
  <si>
    <t>#,##0.0%</t>
  </si>
  <si>
    <t>##0.00%</t>
  </si>
  <si>
    <t>Percent Change</t>
  </si>
  <si>
    <t>Overall</t>
  </si>
  <si>
    <t>Period</t>
  </si>
  <si>
    <t xml:space="preserve"> Years   ------ Month -----   ------ CPI -----  --- % Change --</t>
  </si>
  <si>
    <t xml:space="preserve">From </t>
  </si>
  <si>
    <t xml:space="preserve">From  </t>
  </si>
  <si>
    <t xml:space="preserve">To   </t>
  </si>
  <si>
    <t xml:space="preserve">To  </t>
  </si>
  <si>
    <t>------   --------  --------    ------   ------   ------ -------</t>
  </si>
  <si>
    <t>On CPIU1913 sheet enter following formula for "For Periods of" (cell H4)</t>
  </si>
  <si>
    <t>=Summary!B1</t>
  </si>
  <si>
    <t>Background</t>
  </si>
  <si>
    <t>I entered a number (just about any small integer 1 or more will do) in cell B1 above.</t>
  </si>
  <si>
    <t>Enter different years in cells A7:A14 or A20:A27 if needed.</t>
  </si>
  <si>
    <t>In the tools dialog I left the Row Input Cell blank and entered B1 for the Column Input Cell.</t>
  </si>
  <si>
    <t>Repeated steps above for the second table (maximum) except,</t>
  </si>
  <si>
    <r>
      <t xml:space="preserve">I entered a formula in cell </t>
    </r>
    <r>
      <rPr>
        <b/>
        <sz val="10"/>
        <rFont val="Verdana"/>
        <family val="2"/>
      </rPr>
      <t>B6</t>
    </r>
    <r>
      <rPr>
        <sz val="10"/>
        <rFont val="Verdana"/>
        <family val="2"/>
      </rPr>
      <t xml:space="preserve"> to pull </t>
    </r>
    <r>
      <rPr>
        <b/>
        <sz val="10"/>
        <rFont val="Verdana"/>
        <family val="2"/>
      </rPr>
      <t>Minimum</t>
    </r>
    <r>
      <rPr>
        <sz val="10"/>
        <rFont val="Verdana"/>
        <family val="2"/>
      </rPr>
      <t xml:space="preserve"> date from CPIU1913 sheet and subtract B1 number of years.</t>
    </r>
  </si>
  <si>
    <r>
      <t xml:space="preserve">I entered a formula in cell </t>
    </r>
    <r>
      <rPr>
        <b/>
        <sz val="10"/>
        <rFont val="Verdana"/>
        <family val="2"/>
      </rPr>
      <t>B19</t>
    </r>
    <r>
      <rPr>
        <sz val="10"/>
        <rFont val="Verdana"/>
        <family val="2"/>
      </rPr>
      <t xml:space="preserve"> to pull </t>
    </r>
    <r>
      <rPr>
        <b/>
        <sz val="10"/>
        <rFont val="Verdana"/>
        <family val="2"/>
      </rPr>
      <t>Maximum</t>
    </r>
    <r>
      <rPr>
        <sz val="10"/>
        <rFont val="Verdana"/>
        <family val="2"/>
      </rPr>
      <t xml:space="preserve"> date from CPIU1913 sheet and subtract B1 number of years.</t>
    </r>
  </si>
  <si>
    <r>
      <t xml:space="preserve">I selected cells </t>
    </r>
    <r>
      <rPr>
        <b/>
        <sz val="10"/>
        <rFont val="Verdana"/>
        <family val="2"/>
      </rPr>
      <t>A6:B14</t>
    </r>
    <r>
      <rPr>
        <sz val="10"/>
        <rFont val="Verdana"/>
        <family val="2"/>
      </rPr>
      <t xml:space="preserve"> and chose the Data Table tool (Data / What -if-Analysis in Excel 365).</t>
    </r>
  </si>
  <si>
    <t>The two tables above use the Excel "Data Table" tool. Here is how I set it up for the first table (minimum).</t>
  </si>
  <si>
    <r>
      <t xml:space="preserve">I selected cells </t>
    </r>
    <r>
      <rPr>
        <b/>
        <sz val="10"/>
        <rFont val="Verdana"/>
        <family val="2"/>
      </rPr>
      <t>A19:B27</t>
    </r>
    <r>
      <rPr>
        <sz val="10"/>
        <rFont val="Verdana"/>
        <family val="2"/>
      </rPr>
      <t xml:space="preserve"> and chose the Data Table tool.</t>
    </r>
  </si>
  <si>
    <t>Monospaced tables above are for pasting into Boglehead.org post "Code" blocks.</t>
  </si>
  <si>
    <t>Green cells to the left control the formatting.</t>
  </si>
  <si>
    <t>Conditionally format CPI cells to color start and end cells of min and max</t>
  </si>
  <si>
    <t>red and green to make easier to spot them.</t>
  </si>
  <si>
    <t>Updated thru Dec 2023 CPI</t>
  </si>
  <si>
    <t>Updated thru Dec 2024 CPI</t>
  </si>
  <si>
    <t>https://data.bls.gov/timeseries/CUUR0000SA0</t>
  </si>
  <si>
    <t>&lt;-- any number from 1 to 12</t>
  </si>
  <si>
    <t>&lt;-- desired interval in years</t>
  </si>
  <si>
    <t>Ending year</t>
  </si>
  <si>
    <t>Interval</t>
  </si>
  <si>
    <t>Interval ------ Month -----   ------ CPI -----  --- % Change --</t>
  </si>
  <si>
    <t>Instructions:</t>
  </si>
  <si>
    <t>Enter ending year and month in cells B1 &amp; B2</t>
  </si>
  <si>
    <t>CPI Increase over Specified Nbr of Years</t>
  </si>
  <si>
    <t>Enter desired intervals in cells B8:B38</t>
  </si>
  <si>
    <t>Data only goes back to 1913</t>
  </si>
  <si>
    <t>(Sample intervals chosen just to separate periods of high and low inflation.)</t>
  </si>
  <si>
    <t>Repeat link to bls.gov CPI-U table at top of CPIU1913 sheet:</t>
  </si>
  <si>
    <t>Add "Interval" sheet</t>
  </si>
  <si>
    <t>Add "Summary" sheet as aid when pasting results to a Bogleheads.org post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</si>
</sst>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.000_);_(* \(#,##0.000\);_(* &quot;-&quot;??_);_(@_)"/>
    <numFmt numFmtId="165" formatCode="0.00%_);[Red]\(0.00%\);&quot;-&quot;_%_)"/>
    <numFmt numFmtId="166" formatCode="mm/dd/yy;@"/>
    <numFmt numFmtId="167" formatCode="mmm\ yyyy"/>
    <numFmt numFmtId="168" formatCode="0.0%"/>
  </numFmts>
  <fonts count="13" x14ac:knownFonts="1">
    <font>
      <sz val="10"/>
      <name val="Verdana"/>
    </font>
    <font>
      <sz val="10"/>
      <name val="Verdana"/>
    </font>
    <font>
      <sz val="10"/>
      <name val="Verdana"/>
    </font>
    <font>
      <sz val="8"/>
      <name val="Verdana"/>
    </font>
    <font>
      <b/>
      <sz val="10"/>
      <name val="Verdana"/>
      <family val="2"/>
    </font>
    <font>
      <b/>
      <sz val="12"/>
      <color indexed="17"/>
      <name val="Verdana"/>
      <family val="2"/>
    </font>
    <font>
      <u/>
      <sz val="10"/>
      <color indexed="12"/>
      <name val="Verdana"/>
    </font>
    <font>
      <b/>
      <sz val="10"/>
      <color indexed="10"/>
      <name val="Verdana"/>
      <family val="2"/>
    </font>
    <font>
      <b/>
      <sz val="10"/>
      <color indexed="17"/>
      <name val="Verdana"/>
      <family val="2"/>
    </font>
    <font>
      <b/>
      <sz val="10"/>
      <color indexed="14"/>
      <name val="Verdana"/>
      <family val="2"/>
    </font>
    <font>
      <sz val="10"/>
      <name val="Verdana"/>
      <family val="2"/>
    </font>
    <font>
      <u/>
      <sz val="10"/>
      <color indexed="12"/>
      <name val="Verdana"/>
      <family val="2"/>
    </font>
    <font>
      <sz val="1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</cellStyleXfs>
  <cellXfs count="82">
    <xf numFmtId="0" fontId="0" fillId="0" borderId="0" xfId="0"/>
    <xf numFmtId="166" fontId="0" fillId="0" borderId="0" xfId="0" applyNumberFormat="1"/>
    <xf numFmtId="0" fontId="5" fillId="2" borderId="1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164" fontId="0" fillId="0" borderId="0" xfId="1" applyNumberFormat="1" applyFont="1" applyProtection="1"/>
    <xf numFmtId="164" fontId="0" fillId="0" borderId="0" xfId="1" applyNumberFormat="1" applyFont="1" applyBorder="1" applyProtection="1"/>
    <xf numFmtId="164" fontId="0" fillId="0" borderId="2" xfId="1" applyNumberFormat="1" applyFont="1" applyBorder="1" applyProtection="1"/>
    <xf numFmtId="165" fontId="0" fillId="0" borderId="0" xfId="3" applyNumberFormat="1" applyFont="1" applyProtection="1"/>
    <xf numFmtId="0" fontId="0" fillId="0" borderId="0" xfId="0" applyAlignment="1">
      <alignment horizontal="center" vertical="center"/>
    </xf>
    <xf numFmtId="0" fontId="0" fillId="0" borderId="0" xfId="1" applyNumberFormat="1" applyFont="1" applyProtection="1"/>
    <xf numFmtId="165" fontId="4" fillId="0" borderId="3" xfId="1" applyNumberFormat="1" applyFont="1" applyFill="1" applyBorder="1" applyProtection="1"/>
    <xf numFmtId="0" fontId="4" fillId="0" borderId="4" xfId="0" applyFont="1" applyBorder="1" applyAlignment="1">
      <alignment horizontal="center"/>
    </xf>
    <xf numFmtId="165" fontId="0" fillId="0" borderId="5" xfId="3" applyNumberFormat="1" applyFont="1" applyBorder="1" applyProtection="1"/>
    <xf numFmtId="165" fontId="0" fillId="0" borderId="6" xfId="3" applyNumberFormat="1" applyFont="1" applyBorder="1" applyProtection="1"/>
    <xf numFmtId="165" fontId="0" fillId="0" borderId="7" xfId="3" applyNumberFormat="1" applyFont="1" applyBorder="1" applyProtection="1"/>
    <xf numFmtId="0" fontId="0" fillId="0" borderId="0" xfId="1" applyNumberFormat="1" applyFont="1" applyAlignment="1" applyProtection="1">
      <alignment horizontal="left"/>
    </xf>
    <xf numFmtId="0" fontId="0" fillId="0" borderId="0" xfId="1" quotePrefix="1" applyNumberFormat="1" applyFont="1" applyAlignment="1" applyProtection="1">
      <alignment horizontal="center"/>
    </xf>
    <xf numFmtId="0" fontId="1" fillId="0" borderId="10" xfId="3" applyNumberFormat="1" applyFont="1" applyBorder="1" applyAlignment="1" applyProtection="1">
      <alignment horizontal="center"/>
    </xf>
    <xf numFmtId="0" fontId="1" fillId="0" borderId="11" xfId="3" applyNumberFormat="1" applyFont="1" applyBorder="1" applyAlignment="1" applyProtection="1">
      <alignment horizontal="center"/>
    </xf>
    <xf numFmtId="0" fontId="1" fillId="0" borderId="12" xfId="3" applyNumberFormat="1" applyFont="1" applyBorder="1" applyAlignment="1" applyProtection="1">
      <alignment horizontal="center"/>
    </xf>
    <xf numFmtId="10" fontId="0" fillId="0" borderId="0" xfId="3" applyNumberFormat="1" applyFont="1" applyAlignment="1" applyProtection="1">
      <alignment horizontal="center"/>
    </xf>
    <xf numFmtId="0" fontId="0" fillId="0" borderId="0" xfId="1" applyNumberFormat="1" applyFont="1" applyAlignment="1" applyProtection="1">
      <alignment horizontal="right"/>
    </xf>
    <xf numFmtId="0" fontId="0" fillId="0" borderId="0" xfId="1" applyNumberFormat="1" applyFont="1" applyAlignment="1" applyProtection="1">
      <alignment horizontal="center"/>
    </xf>
    <xf numFmtId="10" fontId="0" fillId="0" borderId="0" xfId="3" applyNumberFormat="1" applyFont="1" applyAlignment="1" applyProtection="1">
      <alignment horizontal="right"/>
    </xf>
    <xf numFmtId="0" fontId="9" fillId="0" borderId="0" xfId="1" applyNumberFormat="1" applyFont="1" applyProtection="1"/>
    <xf numFmtId="0" fontId="0" fillId="0" borderId="10" xfId="3" applyNumberFormat="1" applyFont="1" applyBorder="1" applyAlignment="1" applyProtection="1">
      <alignment horizontal="center"/>
    </xf>
    <xf numFmtId="0" fontId="0" fillId="0" borderId="11" xfId="3" applyNumberFormat="1" applyFont="1" applyBorder="1" applyAlignment="1" applyProtection="1">
      <alignment horizontal="center"/>
    </xf>
    <xf numFmtId="0" fontId="0" fillId="0" borderId="12" xfId="3" applyNumberFormat="1" applyFont="1" applyBorder="1" applyAlignment="1" applyProtection="1">
      <alignment horizontal="center"/>
    </xf>
    <xf numFmtId="0" fontId="0" fillId="0" borderId="0" xfId="3" applyNumberFormat="1" applyFont="1" applyAlignment="1" applyProtection="1">
      <alignment horizontal="center"/>
    </xf>
    <xf numFmtId="0" fontId="4" fillId="0" borderId="1" xfId="0" applyFont="1" applyBorder="1" applyAlignment="1">
      <alignment horizontal="center"/>
    </xf>
    <xf numFmtId="164" fontId="4" fillId="0" borderId="1" xfId="1" applyNumberFormat="1" applyFont="1" applyBorder="1" applyAlignment="1" applyProtection="1">
      <alignment horizontal="center"/>
    </xf>
    <xf numFmtId="0" fontId="4" fillId="0" borderId="0" xfId="0" applyFont="1" applyAlignment="1">
      <alignment horizontal="center"/>
    </xf>
    <xf numFmtId="165" fontId="4" fillId="0" borderId="1" xfId="3" applyNumberFormat="1" applyFont="1" applyBorder="1" applyAlignment="1" applyProtection="1">
      <alignment horizontal="center"/>
    </xf>
    <xf numFmtId="0" fontId="0" fillId="0" borderId="13" xfId="0" applyBorder="1" applyAlignment="1">
      <alignment horizontal="center"/>
    </xf>
    <xf numFmtId="0" fontId="0" fillId="0" borderId="2" xfId="0" applyBorder="1" applyAlignment="1">
      <alignment horizontal="center"/>
    </xf>
    <xf numFmtId="164" fontId="0" fillId="0" borderId="13" xfId="1" applyNumberFormat="1" applyFont="1" applyBorder="1" applyProtection="1"/>
    <xf numFmtId="165" fontId="0" fillId="0" borderId="13" xfId="3" applyNumberFormat="1" applyFont="1" applyBorder="1" applyProtection="1"/>
    <xf numFmtId="0" fontId="0" fillId="0" borderId="13" xfId="0" applyBorder="1"/>
    <xf numFmtId="0" fontId="0" fillId="0" borderId="2" xfId="0" applyBorder="1"/>
    <xf numFmtId="165" fontId="0" fillId="0" borderId="0" xfId="3" applyNumberFormat="1" applyFont="1" applyBorder="1" applyProtection="1"/>
    <xf numFmtId="165" fontId="0" fillId="0" borderId="2" xfId="3" applyNumberFormat="1" applyFont="1" applyBorder="1" applyProtection="1"/>
    <xf numFmtId="0" fontId="10" fillId="0" borderId="0" xfId="0" applyFont="1"/>
    <xf numFmtId="0" fontId="11" fillId="0" borderId="0" xfId="2" applyNumberFormat="1" applyFont="1" applyAlignment="1" applyProtection="1">
      <alignment horizontal="left" vertical="center"/>
    </xf>
    <xf numFmtId="0" fontId="6" fillId="0" borderId="0" xfId="2" applyNumberFormat="1" applyAlignment="1" applyProtection="1">
      <alignment horizontal="center" vertical="center"/>
    </xf>
    <xf numFmtId="165" fontId="0" fillId="0" borderId="12" xfId="3" applyNumberFormat="1" applyFont="1" applyBorder="1" applyProtection="1"/>
    <xf numFmtId="165" fontId="0" fillId="0" borderId="10" xfId="3" applyNumberFormat="1" applyFont="1" applyBorder="1" applyProtection="1"/>
    <xf numFmtId="165" fontId="0" fillId="0" borderId="11" xfId="3" applyNumberFormat="1" applyFont="1" applyBorder="1" applyProtection="1"/>
    <xf numFmtId="167" fontId="0" fillId="0" borderId="0" xfId="1" applyNumberFormat="1" applyFont="1" applyProtection="1"/>
    <xf numFmtId="167" fontId="7" fillId="0" borderId="8" xfId="0" applyNumberFormat="1" applyFont="1" applyBorder="1" applyAlignment="1">
      <alignment horizontal="centerContinuous"/>
    </xf>
    <xf numFmtId="0" fontId="7" fillId="0" borderId="9" xfId="0" applyFont="1" applyBorder="1" applyAlignment="1">
      <alignment horizontal="centerContinuous"/>
    </xf>
    <xf numFmtId="167" fontId="8" fillId="0" borderId="8" xfId="0" applyNumberFormat="1" applyFont="1" applyBorder="1" applyAlignment="1">
      <alignment horizontal="centerContinuous"/>
    </xf>
    <xf numFmtId="0" fontId="8" fillId="0" borderId="9" xfId="0" applyFont="1" applyBorder="1" applyAlignment="1">
      <alignment horizontal="centerContinuous"/>
    </xf>
    <xf numFmtId="0" fontId="0" fillId="0" borderId="7" xfId="0" applyBorder="1" applyAlignment="1">
      <alignment horizontal="centerContinuous"/>
    </xf>
    <xf numFmtId="0" fontId="0" fillId="0" borderId="6" xfId="0" applyBorder="1" applyAlignment="1">
      <alignment horizontal="centerContinuous"/>
    </xf>
    <xf numFmtId="0" fontId="10" fillId="0" borderId="7" xfId="0" applyFont="1" applyBorder="1" applyAlignment="1">
      <alignment horizontal="centerContinuous"/>
    </xf>
    <xf numFmtId="0" fontId="0" fillId="0" borderId="1" xfId="0" applyBorder="1" applyAlignment="1">
      <alignment horizontal="center"/>
    </xf>
    <xf numFmtId="167" fontId="0" fillId="0" borderId="0" xfId="0" applyNumberFormat="1" applyAlignment="1">
      <alignment horizontal="right"/>
    </xf>
    <xf numFmtId="168" fontId="0" fillId="0" borderId="0" xfId="3" applyNumberFormat="1" applyFont="1" applyAlignment="1">
      <alignment horizontal="right"/>
    </xf>
    <xf numFmtId="10" fontId="0" fillId="0" borderId="0" xfId="3" applyNumberFormat="1" applyFont="1" applyAlignment="1">
      <alignment horizontal="right"/>
    </xf>
    <xf numFmtId="164" fontId="0" fillId="0" borderId="0" xfId="1" applyNumberFormat="1" applyFont="1" applyAlignment="1">
      <alignment horizontal="right"/>
    </xf>
    <xf numFmtId="0" fontId="4" fillId="0" borderId="0" xfId="0" applyFont="1"/>
    <xf numFmtId="0" fontId="0" fillId="0" borderId="13" xfId="0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10" fillId="0" borderId="13" xfId="0" applyFont="1" applyBorder="1" applyAlignment="1">
      <alignment horizontal="centerContinuous"/>
    </xf>
    <xf numFmtId="0" fontId="4" fillId="0" borderId="14" xfId="0" applyFont="1" applyBorder="1" applyAlignment="1">
      <alignment horizontal="centerContinuous"/>
    </xf>
    <xf numFmtId="0" fontId="0" fillId="0" borderId="15" xfId="0" applyBorder="1" applyAlignment="1">
      <alignment horizontal="centerContinuous"/>
    </xf>
    <xf numFmtId="0" fontId="0" fillId="0" borderId="16" xfId="0" applyBorder="1" applyAlignment="1">
      <alignment horizontal="centerContinuous"/>
    </xf>
    <xf numFmtId="14" fontId="10" fillId="0" borderId="0" xfId="0" applyNumberFormat="1" applyFont="1"/>
    <xf numFmtId="0" fontId="10" fillId="0" borderId="1" xfId="0" applyFont="1" applyBorder="1" applyAlignment="1">
      <alignment horizontal="center"/>
    </xf>
    <xf numFmtId="0" fontId="0" fillId="4" borderId="0" xfId="0" applyFill="1"/>
    <xf numFmtId="0" fontId="10" fillId="4" borderId="0" xfId="0" applyFont="1" applyFill="1"/>
    <xf numFmtId="0" fontId="10" fillId="0" borderId="17" xfId="0" applyFont="1" applyBorder="1"/>
    <xf numFmtId="0" fontId="10" fillId="0" borderId="18" xfId="0" applyFont="1" applyBorder="1"/>
    <xf numFmtId="0" fontId="12" fillId="0" borderId="0" xfId="0" applyFont="1"/>
    <xf numFmtId="0" fontId="10" fillId="0" borderId="0" xfId="0" quotePrefix="1" applyFont="1"/>
    <xf numFmtId="0" fontId="4" fillId="0" borderId="0" xfId="0" quotePrefix="1" applyFont="1"/>
    <xf numFmtId="0" fontId="10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6" fillId="0" borderId="0" xfId="2" applyAlignment="1" applyProtection="1"/>
    <xf numFmtId="0" fontId="10" fillId="0" borderId="19" xfId="0" applyFont="1" applyBorder="1"/>
    <xf numFmtId="0" fontId="0" fillId="0" borderId="0" xfId="0" applyBorder="1"/>
    <xf numFmtId="0" fontId="4" fillId="0" borderId="2" xfId="0" applyFont="1" applyBorder="1" applyAlignment="1">
      <alignment horizontal="centerContinuous"/>
    </xf>
  </cellXfs>
  <cellStyles count="4">
    <cellStyle name="Comma" xfId="1" builtinId="3"/>
    <cellStyle name="Hyperlink" xfId="2" builtinId="8"/>
    <cellStyle name="Normal" xfId="0" builtinId="0"/>
    <cellStyle name="Percent" xfId="3" builtinId="5"/>
  </cellStyles>
  <dxfs count="3">
    <dxf>
      <font>
        <b/>
        <i val="0"/>
      </font>
      <fill>
        <patternFill>
          <bgColor rgb="FFFF4040"/>
        </patternFill>
      </fill>
    </dxf>
    <dxf>
      <font>
        <b/>
        <i val="0"/>
      </font>
      <fill>
        <patternFill>
          <bgColor rgb="FF40FF40"/>
        </patternFill>
      </fill>
    </dxf>
    <dxf>
      <border>
        <bottom style="thin">
          <color indexed="64"/>
        </bottom>
      </border>
    </dxf>
  </dxfs>
  <tableStyles count="0" defaultTableStyle="TableStyleMedium2" defaultPivotStyle="PivotStyleLight16"/>
  <colors>
    <mruColors>
      <color rgb="FF40FF40"/>
      <color rgb="FFFF40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ata.bls.gov/timeseries/CUUR0000SA0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s://data.bls.gov/timeseries/CUUR0000SA0" TargetMode="External"/><Relationship Id="rId1" Type="http://schemas.openxmlformats.org/officeDocument/2006/relationships/hyperlink" Target="https://data.bls.gov/cgi-bin/surveymost?c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28"/>
  <sheetViews>
    <sheetView tabSelected="1" zoomScaleNormal="100" workbookViewId="0">
      <pane xSplit="2" ySplit="7" topLeftCell="C8" activePane="bottomRight" state="frozen"/>
      <selection pane="topRight" activeCell="B1" sqref="B1"/>
      <selection pane="bottomLeft" activeCell="A2" sqref="A2"/>
      <selection pane="bottomRight" activeCell="G3" sqref="G3"/>
    </sheetView>
  </sheetViews>
  <sheetFormatPr defaultColWidth="9" defaultRowHeight="13.5" x14ac:dyDescent="0.3"/>
  <cols>
    <col min="1" max="1" width="3.84375" style="3" bestFit="1" customWidth="1"/>
    <col min="2" max="2" width="5.4609375" style="3" customWidth="1"/>
    <col min="3" max="13" width="9.69140625" style="4" customWidth="1"/>
    <col min="14" max="14" width="10.53515625" style="4" bestFit="1" customWidth="1"/>
    <col min="15" max="15" width="5.84375" style="3" customWidth="1"/>
    <col min="16" max="16" width="8.4609375" style="7" customWidth="1"/>
    <col min="17" max="27" width="8.4609375" customWidth="1"/>
  </cols>
  <sheetData>
    <row r="1" spans="1:27" ht="15.75" customHeight="1" x14ac:dyDescent="0.3">
      <c r="A1"/>
      <c r="B1"/>
      <c r="C1"/>
      <c r="D1"/>
      <c r="E1"/>
      <c r="F1"/>
      <c r="G1" s="8" t="s">
        <v>16</v>
      </c>
      <c r="H1"/>
      <c r="I1" s="9"/>
      <c r="J1" s="9"/>
      <c r="K1" s="9"/>
      <c r="L1" s="9"/>
      <c r="M1" s="9"/>
      <c r="N1" s="10">
        <f>MIN(P1:AA1)</f>
        <v>-6.0345020304928276E-2</v>
      </c>
      <c r="O1" s="11" t="s">
        <v>12</v>
      </c>
      <c r="P1" s="12">
        <f t="shared" ref="P1:AA1" si="0">MIN(P$9:P$128)</f>
        <v>-5.7006451680794767E-2</v>
      </c>
      <c r="Q1" s="12">
        <f t="shared" si="0"/>
        <v>-5.776003224621995E-2</v>
      </c>
      <c r="R1" s="13">
        <f t="shared" si="0"/>
        <v>-5.9248570436762238E-2</v>
      </c>
      <c r="S1" s="14">
        <f t="shared" si="0"/>
        <v>-5.9248570436762238E-2</v>
      </c>
      <c r="T1" s="12">
        <f t="shared" si="0"/>
        <v>-6.0345020304928276E-2</v>
      </c>
      <c r="U1" s="13">
        <f t="shared" si="0"/>
        <v>-5.776003224621995E-2</v>
      </c>
      <c r="V1" s="14">
        <f t="shared" si="0"/>
        <v>-5.1898056015737271E-2</v>
      </c>
      <c r="W1" s="12">
        <f t="shared" si="0"/>
        <v>-5.0454971794107406E-2</v>
      </c>
      <c r="X1" s="13">
        <f t="shared" si="0"/>
        <v>-5.2660675132975565E-2</v>
      </c>
      <c r="Y1" s="14">
        <f t="shared" si="0"/>
        <v>-5.2322698747208074E-2</v>
      </c>
      <c r="Z1" s="12">
        <f t="shared" si="0"/>
        <v>-5.2660675132975565E-2</v>
      </c>
      <c r="AA1" s="13">
        <f t="shared" si="0"/>
        <v>-5.4100407206375101E-2</v>
      </c>
    </row>
    <row r="2" spans="1:27" ht="15.75" customHeight="1" thickBot="1" x14ac:dyDescent="0.35">
      <c r="B2" s="15"/>
      <c r="C2" s="9"/>
      <c r="D2"/>
      <c r="E2" s="16"/>
      <c r="F2"/>
      <c r="G2" s="43" t="s">
        <v>38</v>
      </c>
      <c r="H2"/>
      <c r="I2" s="9"/>
      <c r="J2" s="9"/>
      <c r="K2" s="9"/>
      <c r="L2" s="9"/>
      <c r="M2" s="47"/>
      <c r="N2" s="48">
        <f>DATE(INDEX(P2:AA2,1,MATCH(N1,P1:AA1,0)),MATCH(N1,P1:AA1,0),15)</f>
        <v>12189</v>
      </c>
      <c r="O2" s="49"/>
      <c r="P2" s="17">
        <f t="shared" ref="P2:AA2" si="1">MATCH(P$1,P$9:P$128,0)+$B$8</f>
        <v>1933</v>
      </c>
      <c r="Q2" s="17">
        <f t="shared" si="1"/>
        <v>1933</v>
      </c>
      <c r="R2" s="18">
        <f t="shared" si="1"/>
        <v>1933</v>
      </c>
      <c r="S2" s="19">
        <f t="shared" si="1"/>
        <v>1933</v>
      </c>
      <c r="T2" s="17">
        <f t="shared" si="1"/>
        <v>1933</v>
      </c>
      <c r="U2" s="18">
        <f t="shared" si="1"/>
        <v>1933</v>
      </c>
      <c r="V2" s="19">
        <f t="shared" si="1"/>
        <v>1933</v>
      </c>
      <c r="W2" s="17">
        <f t="shared" si="1"/>
        <v>1933</v>
      </c>
      <c r="X2" s="18">
        <f t="shared" si="1"/>
        <v>1933</v>
      </c>
      <c r="Y2" s="19">
        <f t="shared" si="1"/>
        <v>1932</v>
      </c>
      <c r="Z2" s="17">
        <f t="shared" si="1"/>
        <v>1932</v>
      </c>
      <c r="AA2" s="18">
        <f t="shared" si="1"/>
        <v>1932</v>
      </c>
    </row>
    <row r="3" spans="1:27" ht="15" x14ac:dyDescent="0.3">
      <c r="B3" s="15"/>
      <c r="C3" s="9"/>
      <c r="D3" s="20"/>
      <c r="E3" s="16"/>
      <c r="F3" s="21" t="s">
        <v>29</v>
      </c>
      <c r="G3" s="2">
        <v>1913</v>
      </c>
      <c r="H3" s="22" t="s">
        <v>28</v>
      </c>
      <c r="I3" s="2">
        <v>2024</v>
      </c>
      <c r="J3" s="9"/>
      <c r="K3" s="9"/>
      <c r="L3" s="9"/>
      <c r="M3" s="9"/>
      <c r="N3" s="10">
        <f>MAX(P3:AA3)</f>
        <v>0.1565515166712157</v>
      </c>
      <c r="O3" s="11" t="s">
        <v>13</v>
      </c>
      <c r="P3" s="12">
        <f t="shared" ref="P3:AA3" si="2">MAX(P$9:P$128)</f>
        <v>0.13827497254553944</v>
      </c>
      <c r="Q3" s="12">
        <f t="shared" si="2"/>
        <v>0.14289655141156077</v>
      </c>
      <c r="R3" s="13">
        <f t="shared" si="2"/>
        <v>0.14753570245681202</v>
      </c>
      <c r="S3" s="14">
        <f t="shared" si="2"/>
        <v>0.15212395764884468</v>
      </c>
      <c r="T3" s="12">
        <f t="shared" si="2"/>
        <v>0.15321204363112106</v>
      </c>
      <c r="U3" s="13">
        <f t="shared" si="2"/>
        <v>0.1565515166712157</v>
      </c>
      <c r="V3" s="14">
        <f t="shared" si="2"/>
        <v>0.15544264452931067</v>
      </c>
      <c r="W3" s="12">
        <f t="shared" si="2"/>
        <v>0.1498334346384711</v>
      </c>
      <c r="X3" s="13">
        <f t="shared" si="2"/>
        <v>0.14641464238379465</v>
      </c>
      <c r="Y3" s="14">
        <f t="shared" si="2"/>
        <v>0.14301145003169879</v>
      </c>
      <c r="Z3" s="12">
        <f t="shared" si="2"/>
        <v>0.13963451313922404</v>
      </c>
      <c r="AA3" s="13">
        <f t="shared" si="2"/>
        <v>0.13499226299624834</v>
      </c>
    </row>
    <row r="4" spans="1:27" ht="15.5" thickBot="1" x14ac:dyDescent="0.35">
      <c r="B4" s="15"/>
      <c r="C4" s="9"/>
      <c r="D4" s="20"/>
      <c r="E4" s="16"/>
      <c r="F4"/>
      <c r="G4" s="23" t="s">
        <v>17</v>
      </c>
      <c r="H4" s="2">
        <f>Summary!B1</f>
        <v>5</v>
      </c>
      <c r="I4" s="9" t="s">
        <v>15</v>
      </c>
      <c r="J4" s="24" t="str">
        <f>IF(OR($G$3&lt;100,$I$3&lt;100),"??? Years must be 4 digits",IF($G$3+$H$4&gt;$I$3,"??? Period too short",""))</f>
        <v/>
      </c>
      <c r="K4" s="9"/>
      <c r="L4" s="9"/>
      <c r="M4" s="47"/>
      <c r="N4" s="50">
        <f>DATE(INDEX(P4:AA4,1,MATCH(N3,P3:AA3,0)),MATCH(N3,P3:AA3,0),15)</f>
        <v>7472</v>
      </c>
      <c r="O4" s="51"/>
      <c r="P4" s="25">
        <f t="shared" ref="P4:AA4" si="3">MATCH(P$3,P$9:P$128,0)+$B$8</f>
        <v>1920</v>
      </c>
      <c r="Q4" s="25">
        <f t="shared" si="3"/>
        <v>1920</v>
      </c>
      <c r="R4" s="26">
        <f t="shared" si="3"/>
        <v>1920</v>
      </c>
      <c r="S4" s="27">
        <f t="shared" si="3"/>
        <v>1920</v>
      </c>
      <c r="T4" s="25">
        <f t="shared" si="3"/>
        <v>1920</v>
      </c>
      <c r="U4" s="26">
        <f t="shared" si="3"/>
        <v>1920</v>
      </c>
      <c r="V4" s="27">
        <f t="shared" si="3"/>
        <v>1920</v>
      </c>
      <c r="W4" s="25">
        <f t="shared" si="3"/>
        <v>1920</v>
      </c>
      <c r="X4" s="26">
        <f t="shared" si="3"/>
        <v>1920</v>
      </c>
      <c r="Y4" s="27">
        <f t="shared" si="3"/>
        <v>1920</v>
      </c>
      <c r="Z4" s="25">
        <f t="shared" si="3"/>
        <v>1920</v>
      </c>
      <c r="AA4" s="26">
        <f t="shared" si="3"/>
        <v>1920</v>
      </c>
    </row>
    <row r="6" spans="1:27" x14ac:dyDescent="0.3"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P6" s="28">
        <v>1</v>
      </c>
      <c r="Q6" s="3">
        <v>2</v>
      </c>
      <c r="R6" s="3">
        <v>3</v>
      </c>
      <c r="S6" s="3">
        <v>4</v>
      </c>
      <c r="T6" s="3">
        <v>5</v>
      </c>
      <c r="U6" s="3">
        <v>6</v>
      </c>
      <c r="V6" s="3">
        <v>7</v>
      </c>
      <c r="W6" s="3">
        <v>8</v>
      </c>
      <c r="X6" s="3">
        <v>9</v>
      </c>
      <c r="Y6" s="3">
        <v>10</v>
      </c>
      <c r="Z6" s="3">
        <v>11</v>
      </c>
      <c r="AA6" s="3">
        <v>12</v>
      </c>
    </row>
    <row r="7" spans="1:27" s="31" customFormat="1" x14ac:dyDescent="0.3">
      <c r="A7" s="29" t="s">
        <v>14</v>
      </c>
      <c r="B7" s="29" t="s">
        <v>0</v>
      </c>
      <c r="C7" s="30" t="s">
        <v>5</v>
      </c>
      <c r="D7" s="30" t="s">
        <v>6</v>
      </c>
      <c r="E7" s="30" t="s">
        <v>7</v>
      </c>
      <c r="F7" s="30" t="s">
        <v>8</v>
      </c>
      <c r="G7" s="30" t="s">
        <v>1</v>
      </c>
      <c r="H7" s="30" t="s">
        <v>2</v>
      </c>
      <c r="I7" s="30" t="s">
        <v>3</v>
      </c>
      <c r="J7" s="30" t="s">
        <v>9</v>
      </c>
      <c r="K7" s="30" t="s">
        <v>10</v>
      </c>
      <c r="L7" s="30" t="s">
        <v>18</v>
      </c>
      <c r="M7" s="30" t="s">
        <v>11</v>
      </c>
      <c r="N7" s="30" t="s">
        <v>4</v>
      </c>
      <c r="P7" s="32" t="s">
        <v>5</v>
      </c>
      <c r="Q7" s="30" t="s">
        <v>6</v>
      </c>
      <c r="R7" s="30" t="s">
        <v>7</v>
      </c>
      <c r="S7" s="30" t="s">
        <v>8</v>
      </c>
      <c r="T7" s="30" t="s">
        <v>1</v>
      </c>
      <c r="U7" s="30" t="s">
        <v>2</v>
      </c>
      <c r="V7" s="30" t="s">
        <v>3</v>
      </c>
      <c r="W7" s="30" t="s">
        <v>9</v>
      </c>
      <c r="X7" s="30" t="s">
        <v>10</v>
      </c>
      <c r="Y7" s="30" t="s">
        <v>18</v>
      </c>
      <c r="Z7" s="30" t="s">
        <v>11</v>
      </c>
      <c r="AA7" s="30" t="s">
        <v>4</v>
      </c>
    </row>
    <row r="8" spans="1:27" x14ac:dyDescent="0.3">
      <c r="A8" s="33">
        <v>1</v>
      </c>
      <c r="B8" s="34">
        <v>1913</v>
      </c>
      <c r="C8" s="35">
        <v>9.8000000000000007</v>
      </c>
      <c r="D8" s="5">
        <v>9.8000000000000007</v>
      </c>
      <c r="E8" s="5">
        <v>9.8000000000000007</v>
      </c>
      <c r="F8" s="35">
        <v>9.8000000000000007</v>
      </c>
      <c r="G8" s="5">
        <v>9.6999999999999993</v>
      </c>
      <c r="H8" s="5">
        <v>9.8000000000000007</v>
      </c>
      <c r="I8" s="35">
        <v>9.9</v>
      </c>
      <c r="J8" s="5">
        <v>9.9</v>
      </c>
      <c r="K8" s="5">
        <v>10</v>
      </c>
      <c r="L8" s="5">
        <v>10</v>
      </c>
      <c r="M8" s="5">
        <v>10.1</v>
      </c>
      <c r="N8" s="6">
        <v>10</v>
      </c>
      <c r="P8" s="36"/>
      <c r="S8" s="37"/>
      <c r="V8" s="37"/>
      <c r="AA8" s="38"/>
    </row>
    <row r="9" spans="1:27" x14ac:dyDescent="0.3">
      <c r="A9" s="33">
        <v>2</v>
      </c>
      <c r="B9" s="34">
        <v>1914</v>
      </c>
      <c r="C9" s="35">
        <v>10</v>
      </c>
      <c r="D9" s="5">
        <v>9.9</v>
      </c>
      <c r="E9" s="5">
        <v>9.9</v>
      </c>
      <c r="F9" s="35">
        <v>9.8000000000000007</v>
      </c>
      <c r="G9" s="5">
        <v>9.9</v>
      </c>
      <c r="H9" s="5">
        <v>9.9</v>
      </c>
      <c r="I9" s="35">
        <v>10</v>
      </c>
      <c r="J9" s="5">
        <v>10.199999999999999</v>
      </c>
      <c r="K9" s="5">
        <v>10.199999999999999</v>
      </c>
      <c r="L9" s="5">
        <v>10.1</v>
      </c>
      <c r="M9" s="5">
        <v>10.199999999999999</v>
      </c>
      <c r="N9" s="6">
        <v>10.1</v>
      </c>
      <c r="P9" s="36" t="str">
        <f t="shared" ref="P9:P40" si="4">IF(OR($B9&gt;$I$3,$B9&lt;$G$3+$H$4,NOT(ISNUMBER(C9)),$A9&lt;=$H$4),"",(C9/INDEX(Data,$A9-$H$4,P$6+1))^(1/$H$4)-1)</f>
        <v/>
      </c>
      <c r="Q9" s="39" t="str">
        <f t="shared" ref="Q9:Q40" si="5">IF(OR($B9&gt;$I$3,$B9&lt;$G$3+$H$4,NOT(ISNUMBER(D9)),$A9&lt;=$H$4),"",(D9/INDEX(Data,$A9-$H$4,Q$6+1))^(1/$H$4)-1)</f>
        <v/>
      </c>
      <c r="R9" s="39" t="str">
        <f t="shared" ref="R9:R40" si="6">IF(OR($B9&gt;$I$3,$B9&lt;$G$3+$H$4,NOT(ISNUMBER(E9)),$A9&lt;=$H$4),"",(E9/INDEX(Data,$A9-$H$4,R$6+1))^(1/$H$4)-1)</f>
        <v/>
      </c>
      <c r="S9" s="36" t="str">
        <f t="shared" ref="S9:S40" si="7">IF(OR($B9&gt;$I$3,$B9&lt;$G$3+$H$4,NOT(ISNUMBER(F9)),$A9&lt;=$H$4),"",(F9/INDEX(Data,$A9-$H$4,S$6+1))^(1/$H$4)-1)</f>
        <v/>
      </c>
      <c r="T9" s="39" t="str">
        <f t="shared" ref="T9:T40" si="8">IF(OR($B9&gt;$I$3,$B9&lt;$G$3+$H$4,NOT(ISNUMBER(G9)),$A9&lt;=$H$4),"",(G9/INDEX(Data,$A9-$H$4,T$6+1))^(1/$H$4)-1)</f>
        <v/>
      </c>
      <c r="U9" s="39" t="str">
        <f t="shared" ref="U9:U40" si="9">IF(OR($B9&gt;$I$3,$B9&lt;$G$3+$H$4,NOT(ISNUMBER(H9)),$A9&lt;=$H$4),"",(H9/INDEX(Data,$A9-$H$4,U$6+1))^(1/$H$4)-1)</f>
        <v/>
      </c>
      <c r="V9" s="36" t="str">
        <f t="shared" ref="V9:V40" si="10">IF(OR($B9&gt;$I$3,$B9&lt;$G$3+$H$4,NOT(ISNUMBER(I9)),$A9&lt;=$H$4),"",(I9/INDEX(Data,$A9-$H$4,V$6+1))^(1/$H$4)-1)</f>
        <v/>
      </c>
      <c r="W9" s="39" t="str">
        <f t="shared" ref="W9:W40" si="11">IF(OR($B9&gt;$I$3,$B9&lt;$G$3+$H$4,NOT(ISNUMBER(J9)),$A9&lt;=$H$4),"",(J9/INDEX(Data,$A9-$H$4,W$6+1))^(1/$H$4)-1)</f>
        <v/>
      </c>
      <c r="X9" s="39" t="str">
        <f t="shared" ref="X9:X40" si="12">IF(OR($B9&gt;$I$3,$B9&lt;$G$3+$H$4,NOT(ISNUMBER(K9)),$A9&lt;=$H$4),"",(K9/INDEX(Data,$A9-$H$4,X$6+1))^(1/$H$4)-1)</f>
        <v/>
      </c>
      <c r="Y9" s="39" t="str">
        <f t="shared" ref="Y9:Y40" si="13">IF(OR($B9&gt;$I$3,$B9&lt;$G$3+$H$4,NOT(ISNUMBER(L9)),$A9&lt;=$H$4),"",(L9/INDEX(Data,$A9-$H$4,Y$6+1))^(1/$H$4)-1)</f>
        <v/>
      </c>
      <c r="Z9" s="39" t="str">
        <f t="shared" ref="Z9:Z40" si="14">IF(OR($B9&gt;$I$3,$B9&lt;$G$3+$H$4,NOT(ISNUMBER(M9)),$A9&lt;=$H$4),"",(M9/INDEX(Data,$A9-$H$4,Z$6+1))^(1/$H$4)-1)</f>
        <v/>
      </c>
      <c r="AA9" s="40" t="str">
        <f t="shared" ref="AA9:AA40" si="15">IF(OR($B9&gt;$I$3,$B9&lt;$G$3+$H$4,NOT(ISNUMBER(N9)),$A9&lt;=$H$4),"",(N9/INDEX(Data,$A9-$H$4,AA$6+1))^(1/$H$4)-1)</f>
        <v/>
      </c>
    </row>
    <row r="10" spans="1:27" x14ac:dyDescent="0.3">
      <c r="A10" s="33">
        <v>3</v>
      </c>
      <c r="B10" s="34">
        <v>1915</v>
      </c>
      <c r="C10" s="35">
        <v>10.1</v>
      </c>
      <c r="D10" s="5">
        <v>10</v>
      </c>
      <c r="E10" s="5">
        <v>9.9</v>
      </c>
      <c r="F10" s="35">
        <v>10</v>
      </c>
      <c r="G10" s="5">
        <v>10.1</v>
      </c>
      <c r="H10" s="5">
        <v>10.1</v>
      </c>
      <c r="I10" s="35">
        <v>10.1</v>
      </c>
      <c r="J10" s="5">
        <v>10.1</v>
      </c>
      <c r="K10" s="5">
        <v>10.1</v>
      </c>
      <c r="L10" s="5">
        <v>10.199999999999999</v>
      </c>
      <c r="M10" s="5">
        <v>10.3</v>
      </c>
      <c r="N10" s="6">
        <v>10.3</v>
      </c>
      <c r="P10" s="36" t="str">
        <f t="shared" si="4"/>
        <v/>
      </c>
      <c r="Q10" s="39" t="str">
        <f t="shared" si="5"/>
        <v/>
      </c>
      <c r="R10" s="39" t="str">
        <f t="shared" si="6"/>
        <v/>
      </c>
      <c r="S10" s="36" t="str">
        <f t="shared" si="7"/>
        <v/>
      </c>
      <c r="T10" s="39" t="str">
        <f t="shared" si="8"/>
        <v/>
      </c>
      <c r="U10" s="39" t="str">
        <f t="shared" si="9"/>
        <v/>
      </c>
      <c r="V10" s="36" t="str">
        <f t="shared" si="10"/>
        <v/>
      </c>
      <c r="W10" s="39" t="str">
        <f t="shared" si="11"/>
        <v/>
      </c>
      <c r="X10" s="39" t="str">
        <f t="shared" si="12"/>
        <v/>
      </c>
      <c r="Y10" s="39" t="str">
        <f t="shared" si="13"/>
        <v/>
      </c>
      <c r="Z10" s="39" t="str">
        <f t="shared" si="14"/>
        <v/>
      </c>
      <c r="AA10" s="40" t="str">
        <f t="shared" si="15"/>
        <v/>
      </c>
    </row>
    <row r="11" spans="1:27" x14ac:dyDescent="0.3">
      <c r="A11" s="33">
        <v>4</v>
      </c>
      <c r="B11" s="34">
        <v>1916</v>
      </c>
      <c r="C11" s="35">
        <v>10.4</v>
      </c>
      <c r="D11" s="5">
        <v>10.4</v>
      </c>
      <c r="E11" s="5">
        <v>10.5</v>
      </c>
      <c r="F11" s="35">
        <v>10.6</v>
      </c>
      <c r="G11" s="5">
        <v>10.7</v>
      </c>
      <c r="H11" s="5">
        <v>10.8</v>
      </c>
      <c r="I11" s="35">
        <v>10.8</v>
      </c>
      <c r="J11" s="5">
        <v>10.9</v>
      </c>
      <c r="K11" s="5">
        <v>11.1</v>
      </c>
      <c r="L11" s="5">
        <v>11.3</v>
      </c>
      <c r="M11" s="5">
        <v>11.5</v>
      </c>
      <c r="N11" s="6">
        <v>11.6</v>
      </c>
      <c r="P11" s="36" t="str">
        <f t="shared" si="4"/>
        <v/>
      </c>
      <c r="Q11" s="39" t="str">
        <f t="shared" si="5"/>
        <v/>
      </c>
      <c r="R11" s="39" t="str">
        <f t="shared" si="6"/>
        <v/>
      </c>
      <c r="S11" s="36" t="str">
        <f t="shared" si="7"/>
        <v/>
      </c>
      <c r="T11" s="39" t="str">
        <f t="shared" si="8"/>
        <v/>
      </c>
      <c r="U11" s="39" t="str">
        <f t="shared" si="9"/>
        <v/>
      </c>
      <c r="V11" s="36" t="str">
        <f t="shared" si="10"/>
        <v/>
      </c>
      <c r="W11" s="39" t="str">
        <f t="shared" si="11"/>
        <v/>
      </c>
      <c r="X11" s="39" t="str">
        <f t="shared" si="12"/>
        <v/>
      </c>
      <c r="Y11" s="39" t="str">
        <f t="shared" si="13"/>
        <v/>
      </c>
      <c r="Z11" s="39" t="str">
        <f t="shared" si="14"/>
        <v/>
      </c>
      <c r="AA11" s="40" t="str">
        <f t="shared" si="15"/>
        <v/>
      </c>
    </row>
    <row r="12" spans="1:27" x14ac:dyDescent="0.3">
      <c r="A12" s="33">
        <v>5</v>
      </c>
      <c r="B12" s="34">
        <v>1917</v>
      </c>
      <c r="C12" s="35">
        <v>11.7</v>
      </c>
      <c r="D12" s="5">
        <v>12</v>
      </c>
      <c r="E12" s="5">
        <v>12</v>
      </c>
      <c r="F12" s="35">
        <v>12.6</v>
      </c>
      <c r="G12" s="5">
        <v>12.8</v>
      </c>
      <c r="H12" s="5">
        <v>13</v>
      </c>
      <c r="I12" s="35">
        <v>12.8</v>
      </c>
      <c r="J12" s="5">
        <v>13</v>
      </c>
      <c r="K12" s="5">
        <v>13.3</v>
      </c>
      <c r="L12" s="5">
        <v>13.5</v>
      </c>
      <c r="M12" s="5">
        <v>13.5</v>
      </c>
      <c r="N12" s="6">
        <v>13.7</v>
      </c>
      <c r="P12" s="36" t="str">
        <f t="shared" si="4"/>
        <v/>
      </c>
      <c r="Q12" s="39" t="str">
        <f t="shared" si="5"/>
        <v/>
      </c>
      <c r="R12" s="39" t="str">
        <f t="shared" si="6"/>
        <v/>
      </c>
      <c r="S12" s="36" t="str">
        <f t="shared" si="7"/>
        <v/>
      </c>
      <c r="T12" s="39" t="str">
        <f t="shared" si="8"/>
        <v/>
      </c>
      <c r="U12" s="39" t="str">
        <f t="shared" si="9"/>
        <v/>
      </c>
      <c r="V12" s="36" t="str">
        <f t="shared" si="10"/>
        <v/>
      </c>
      <c r="W12" s="39" t="str">
        <f t="shared" si="11"/>
        <v/>
      </c>
      <c r="X12" s="39" t="str">
        <f t="shared" si="12"/>
        <v/>
      </c>
      <c r="Y12" s="39" t="str">
        <f t="shared" si="13"/>
        <v/>
      </c>
      <c r="Z12" s="39" t="str">
        <f t="shared" si="14"/>
        <v/>
      </c>
      <c r="AA12" s="40" t="str">
        <f t="shared" si="15"/>
        <v/>
      </c>
    </row>
    <row r="13" spans="1:27" x14ac:dyDescent="0.3">
      <c r="A13" s="33">
        <v>6</v>
      </c>
      <c r="B13" s="34">
        <v>1918</v>
      </c>
      <c r="C13" s="35">
        <v>14</v>
      </c>
      <c r="D13" s="5">
        <v>14.1</v>
      </c>
      <c r="E13" s="5">
        <v>14</v>
      </c>
      <c r="F13" s="35">
        <v>14.2</v>
      </c>
      <c r="G13" s="5">
        <v>14.5</v>
      </c>
      <c r="H13" s="5">
        <v>14.7</v>
      </c>
      <c r="I13" s="35">
        <v>15.1</v>
      </c>
      <c r="J13" s="5">
        <v>15.4</v>
      </c>
      <c r="K13" s="5">
        <v>15.7</v>
      </c>
      <c r="L13" s="5">
        <v>16</v>
      </c>
      <c r="M13" s="5">
        <v>16.3</v>
      </c>
      <c r="N13" s="6">
        <v>16.5</v>
      </c>
      <c r="P13" s="36">
        <f t="shared" si="4"/>
        <v>7.3940923785779322E-2</v>
      </c>
      <c r="Q13" s="39">
        <f t="shared" si="5"/>
        <v>7.5470760365846212E-2</v>
      </c>
      <c r="R13" s="39">
        <f t="shared" si="6"/>
        <v>7.3940923785779322E-2</v>
      </c>
      <c r="S13" s="36">
        <f t="shared" si="7"/>
        <v>7.6991941498149918E-2</v>
      </c>
      <c r="T13" s="39">
        <f t="shared" si="8"/>
        <v>8.3725403132385523E-2</v>
      </c>
      <c r="U13" s="39">
        <f t="shared" si="9"/>
        <v>8.4471771197698553E-2</v>
      </c>
      <c r="V13" s="36">
        <f t="shared" si="10"/>
        <v>8.8098848095772286E-2</v>
      </c>
      <c r="W13" s="39">
        <f t="shared" si="11"/>
        <v>9.2388464140372939E-2</v>
      </c>
      <c r="X13" s="39">
        <f t="shared" si="12"/>
        <v>9.4409692033879056E-2</v>
      </c>
      <c r="Y13" s="39">
        <f t="shared" si="13"/>
        <v>9.8560543306117854E-2</v>
      </c>
      <c r="Z13" s="39">
        <f t="shared" si="14"/>
        <v>0.10045742777046041</v>
      </c>
      <c r="AA13" s="40">
        <f t="shared" si="15"/>
        <v>0.10534229649286941</v>
      </c>
    </row>
    <row r="14" spans="1:27" x14ac:dyDescent="0.3">
      <c r="A14" s="33">
        <v>7</v>
      </c>
      <c r="B14" s="34">
        <v>1919</v>
      </c>
      <c r="C14" s="35">
        <v>16.5</v>
      </c>
      <c r="D14" s="5">
        <v>16.2</v>
      </c>
      <c r="E14" s="5">
        <v>16.399999999999999</v>
      </c>
      <c r="F14" s="35">
        <v>16.7</v>
      </c>
      <c r="G14" s="5">
        <v>16.899999999999999</v>
      </c>
      <c r="H14" s="5">
        <v>16.899999999999999</v>
      </c>
      <c r="I14" s="35">
        <v>17.399999999999999</v>
      </c>
      <c r="J14" s="5">
        <v>17.7</v>
      </c>
      <c r="K14" s="5">
        <v>17.8</v>
      </c>
      <c r="L14" s="5">
        <v>18.100000000000001</v>
      </c>
      <c r="M14" s="5">
        <v>18.5</v>
      </c>
      <c r="N14" s="6">
        <v>18.899999999999999</v>
      </c>
      <c r="P14" s="36">
        <f t="shared" si="4"/>
        <v>0.10534229649286941</v>
      </c>
      <c r="Q14" s="39">
        <f t="shared" si="5"/>
        <v>0.10350921459993478</v>
      </c>
      <c r="R14" s="39">
        <f t="shared" si="6"/>
        <v>0.10622057214786707</v>
      </c>
      <c r="S14" s="36">
        <f t="shared" si="7"/>
        <v>0.11249502901731945</v>
      </c>
      <c r="T14" s="39">
        <f t="shared" si="8"/>
        <v>0.11288503377742298</v>
      </c>
      <c r="U14" s="39">
        <f t="shared" si="9"/>
        <v>0.11288503377742298</v>
      </c>
      <c r="V14" s="36">
        <f t="shared" si="10"/>
        <v>0.11714578086971739</v>
      </c>
      <c r="W14" s="39">
        <f t="shared" si="11"/>
        <v>0.11654085522403057</v>
      </c>
      <c r="X14" s="39">
        <f t="shared" si="12"/>
        <v>0.11779964179892599</v>
      </c>
      <c r="Y14" s="39">
        <f t="shared" si="13"/>
        <v>0.12375449060524368</v>
      </c>
      <c r="Z14" s="39">
        <f t="shared" si="14"/>
        <v>0.12645620418579684</v>
      </c>
      <c r="AA14" s="40">
        <f t="shared" si="15"/>
        <v>0.13351712581614761</v>
      </c>
    </row>
    <row r="15" spans="1:27" x14ac:dyDescent="0.3">
      <c r="A15" s="33">
        <v>8</v>
      </c>
      <c r="B15" s="34">
        <v>1920</v>
      </c>
      <c r="C15" s="35">
        <v>19.3</v>
      </c>
      <c r="D15" s="5">
        <v>19.5</v>
      </c>
      <c r="E15" s="5">
        <v>19.7</v>
      </c>
      <c r="F15" s="35">
        <v>20.3</v>
      </c>
      <c r="G15" s="5">
        <v>20.6</v>
      </c>
      <c r="H15" s="5">
        <v>20.9</v>
      </c>
      <c r="I15" s="35">
        <v>20.8</v>
      </c>
      <c r="J15" s="5">
        <v>20.3</v>
      </c>
      <c r="K15" s="5">
        <v>20</v>
      </c>
      <c r="L15" s="5">
        <v>19.899999999999999</v>
      </c>
      <c r="M15" s="5">
        <v>19.8</v>
      </c>
      <c r="N15" s="6">
        <v>19.399999999999999</v>
      </c>
      <c r="P15" s="36">
        <f t="shared" si="4"/>
        <v>0.13827497254553944</v>
      </c>
      <c r="Q15" s="39">
        <f t="shared" si="5"/>
        <v>0.14289655141156077</v>
      </c>
      <c r="R15" s="39">
        <f t="shared" si="6"/>
        <v>0.14753570245681202</v>
      </c>
      <c r="S15" s="36">
        <f t="shared" si="7"/>
        <v>0.15212395764884468</v>
      </c>
      <c r="T15" s="39">
        <f t="shared" si="8"/>
        <v>0.15321204363112106</v>
      </c>
      <c r="U15" s="39">
        <f t="shared" si="9"/>
        <v>0.1565515166712157</v>
      </c>
      <c r="V15" s="36">
        <f t="shared" si="10"/>
        <v>0.15544264452931067</v>
      </c>
      <c r="W15" s="39">
        <f t="shared" si="11"/>
        <v>0.1498334346384711</v>
      </c>
      <c r="X15" s="39">
        <f t="shared" si="12"/>
        <v>0.14641464238379465</v>
      </c>
      <c r="Y15" s="39">
        <f t="shared" si="13"/>
        <v>0.14301145003169879</v>
      </c>
      <c r="Z15" s="39">
        <f t="shared" si="14"/>
        <v>0.13963451313922404</v>
      </c>
      <c r="AA15" s="40">
        <f t="shared" si="15"/>
        <v>0.13499226299624834</v>
      </c>
    </row>
    <row r="16" spans="1:27" x14ac:dyDescent="0.3">
      <c r="A16" s="33">
        <v>9</v>
      </c>
      <c r="B16" s="34">
        <v>1921</v>
      </c>
      <c r="C16" s="35">
        <v>19</v>
      </c>
      <c r="D16" s="5">
        <v>18.399999999999999</v>
      </c>
      <c r="E16" s="5">
        <v>18.3</v>
      </c>
      <c r="F16" s="35">
        <v>18.100000000000001</v>
      </c>
      <c r="G16" s="5">
        <v>17.7</v>
      </c>
      <c r="H16" s="5">
        <v>17.600000000000001</v>
      </c>
      <c r="I16" s="35">
        <v>17.7</v>
      </c>
      <c r="J16" s="5">
        <v>17.7</v>
      </c>
      <c r="K16" s="5">
        <v>17.5</v>
      </c>
      <c r="L16" s="5">
        <v>17.5</v>
      </c>
      <c r="M16" s="5">
        <v>17.399999999999999</v>
      </c>
      <c r="N16" s="6">
        <v>17.3</v>
      </c>
      <c r="P16" s="36">
        <f t="shared" si="4"/>
        <v>0.12809078681681574</v>
      </c>
      <c r="Q16" s="39">
        <f t="shared" si="5"/>
        <v>0.12087426179583294</v>
      </c>
      <c r="R16" s="39">
        <f t="shared" si="6"/>
        <v>0.11751241888136343</v>
      </c>
      <c r="S16" s="36">
        <f t="shared" si="7"/>
        <v>0.11294715060264693</v>
      </c>
      <c r="T16" s="39">
        <f t="shared" si="8"/>
        <v>0.10590519389721154</v>
      </c>
      <c r="U16" s="39">
        <f t="shared" si="9"/>
        <v>0.1025994778190622</v>
      </c>
      <c r="V16" s="36">
        <f t="shared" si="10"/>
        <v>0.10384959381787073</v>
      </c>
      <c r="W16" s="39">
        <f t="shared" si="11"/>
        <v>0.1018167078356047</v>
      </c>
      <c r="X16" s="39">
        <f t="shared" si="12"/>
        <v>9.5325034654215601E-2</v>
      </c>
      <c r="Y16" s="39">
        <f t="shared" si="13"/>
        <v>9.1420033127979083E-2</v>
      </c>
      <c r="Z16" s="39">
        <f t="shared" si="14"/>
        <v>8.635128294875849E-2</v>
      </c>
      <c r="AA16" s="40">
        <f t="shared" si="15"/>
        <v>8.3222376437729784E-2</v>
      </c>
    </row>
    <row r="17" spans="1:27" x14ac:dyDescent="0.3">
      <c r="A17" s="33">
        <v>10</v>
      </c>
      <c r="B17" s="34">
        <v>1922</v>
      </c>
      <c r="C17" s="35">
        <v>16.899999999999999</v>
      </c>
      <c r="D17" s="5">
        <v>16.899999999999999</v>
      </c>
      <c r="E17" s="5">
        <v>16.7</v>
      </c>
      <c r="F17" s="35">
        <v>16.7</v>
      </c>
      <c r="G17" s="5">
        <v>16.7</v>
      </c>
      <c r="H17" s="5">
        <v>16.7</v>
      </c>
      <c r="I17" s="35">
        <v>16.8</v>
      </c>
      <c r="J17" s="5">
        <v>16.600000000000001</v>
      </c>
      <c r="K17" s="5">
        <v>16.600000000000001</v>
      </c>
      <c r="L17" s="5">
        <v>16.7</v>
      </c>
      <c r="M17" s="5">
        <v>16.8</v>
      </c>
      <c r="N17" s="6">
        <v>16.899999999999999</v>
      </c>
      <c r="P17" s="36">
        <f t="shared" si="4"/>
        <v>7.6316922514810814E-2</v>
      </c>
      <c r="Q17" s="39">
        <f t="shared" si="5"/>
        <v>7.0880700417871312E-2</v>
      </c>
      <c r="R17" s="39">
        <f t="shared" si="6"/>
        <v>6.8333987391150153E-2</v>
      </c>
      <c r="S17" s="36">
        <f t="shared" si="7"/>
        <v>5.7959847183002289E-2</v>
      </c>
      <c r="T17" s="39">
        <f t="shared" si="8"/>
        <v>5.4632863519783914E-2</v>
      </c>
      <c r="U17" s="39">
        <f t="shared" si="9"/>
        <v>5.1367683603317005E-2</v>
      </c>
      <c r="V17" s="36">
        <f t="shared" si="10"/>
        <v>5.5892882483376871E-2</v>
      </c>
      <c r="W17" s="39">
        <f t="shared" si="11"/>
        <v>5.0105533884466924E-2</v>
      </c>
      <c r="X17" s="39">
        <f t="shared" si="12"/>
        <v>4.5324885199757414E-2</v>
      </c>
      <c r="Y17" s="39">
        <f t="shared" si="13"/>
        <v>4.3461766088844112E-2</v>
      </c>
      <c r="Z17" s="39">
        <f t="shared" si="14"/>
        <v>4.4708438422444985E-2</v>
      </c>
      <c r="AA17" s="40">
        <f t="shared" si="15"/>
        <v>4.2877331431939059E-2</v>
      </c>
    </row>
    <row r="18" spans="1:27" x14ac:dyDescent="0.3">
      <c r="A18" s="33">
        <v>11</v>
      </c>
      <c r="B18" s="34">
        <v>1923</v>
      </c>
      <c r="C18" s="35">
        <v>16.8</v>
      </c>
      <c r="D18" s="5">
        <v>16.8</v>
      </c>
      <c r="E18" s="5">
        <v>16.8</v>
      </c>
      <c r="F18" s="35">
        <v>16.899999999999999</v>
      </c>
      <c r="G18" s="5">
        <v>16.899999999999999</v>
      </c>
      <c r="H18" s="5">
        <v>17</v>
      </c>
      <c r="I18" s="35">
        <v>17.2</v>
      </c>
      <c r="J18" s="5">
        <v>17.100000000000001</v>
      </c>
      <c r="K18" s="5">
        <v>17.2</v>
      </c>
      <c r="L18" s="5">
        <v>17.3</v>
      </c>
      <c r="M18" s="5">
        <v>17.3</v>
      </c>
      <c r="N18" s="6">
        <v>17.3</v>
      </c>
      <c r="P18" s="36">
        <f t="shared" si="4"/>
        <v>3.7137289336648172E-2</v>
      </c>
      <c r="Q18" s="39">
        <f t="shared" si="5"/>
        <v>3.5661981385701313E-2</v>
      </c>
      <c r="R18" s="39">
        <f t="shared" si="6"/>
        <v>3.7137289336648172E-2</v>
      </c>
      <c r="S18" s="36">
        <f t="shared" si="7"/>
        <v>3.5427444654066553E-2</v>
      </c>
      <c r="T18" s="39">
        <f t="shared" si="8"/>
        <v>3.1107012492401553E-2</v>
      </c>
      <c r="U18" s="39">
        <f t="shared" si="9"/>
        <v>2.9499920284374648E-2</v>
      </c>
      <c r="V18" s="36">
        <f t="shared" si="10"/>
        <v>2.6385008183066994E-2</v>
      </c>
      <c r="W18" s="39">
        <f t="shared" si="11"/>
        <v>2.1163017332264111E-2</v>
      </c>
      <c r="X18" s="39">
        <f t="shared" si="12"/>
        <v>1.8417278353529687E-2</v>
      </c>
      <c r="Y18" s="39">
        <f t="shared" si="13"/>
        <v>1.5746241698525898E-2</v>
      </c>
      <c r="Z18" s="39">
        <f t="shared" si="14"/>
        <v>1.1979464575759158E-2</v>
      </c>
      <c r="AA18" s="40">
        <f t="shared" si="15"/>
        <v>9.5141990693543566E-3</v>
      </c>
    </row>
    <row r="19" spans="1:27" x14ac:dyDescent="0.3">
      <c r="A19" s="33">
        <v>12</v>
      </c>
      <c r="B19" s="34">
        <v>1924</v>
      </c>
      <c r="C19" s="35">
        <v>17.3</v>
      </c>
      <c r="D19" s="5">
        <v>17.2</v>
      </c>
      <c r="E19" s="5">
        <v>17.100000000000001</v>
      </c>
      <c r="F19" s="35">
        <v>17</v>
      </c>
      <c r="G19" s="5">
        <v>17</v>
      </c>
      <c r="H19" s="5">
        <v>17</v>
      </c>
      <c r="I19" s="35">
        <v>17.100000000000001</v>
      </c>
      <c r="J19" s="5">
        <v>17</v>
      </c>
      <c r="K19" s="5">
        <v>17.100000000000001</v>
      </c>
      <c r="L19" s="5">
        <v>17.2</v>
      </c>
      <c r="M19" s="5">
        <v>17.2</v>
      </c>
      <c r="N19" s="6">
        <v>17.3</v>
      </c>
      <c r="P19" s="36">
        <f t="shared" si="4"/>
        <v>9.5141990693543566E-3</v>
      </c>
      <c r="Q19" s="39">
        <f t="shared" si="5"/>
        <v>1.2051671459446522E-2</v>
      </c>
      <c r="R19" s="39">
        <f t="shared" si="6"/>
        <v>8.3944632982586587E-3</v>
      </c>
      <c r="S19" s="36">
        <f t="shared" si="7"/>
        <v>3.5672725521043169E-3</v>
      </c>
      <c r="T19" s="39">
        <f t="shared" si="8"/>
        <v>1.1806408337420304E-3</v>
      </c>
      <c r="U19" s="39">
        <f t="shared" si="9"/>
        <v>1.1806408337420304E-3</v>
      </c>
      <c r="V19" s="36">
        <f t="shared" si="10"/>
        <v>-3.4723060960244467E-3</v>
      </c>
      <c r="W19" s="39">
        <f t="shared" si="11"/>
        <v>-8.037781988675996E-3</v>
      </c>
      <c r="X19" s="39">
        <f t="shared" si="12"/>
        <v>-7.9918924110045086E-3</v>
      </c>
      <c r="Y19" s="39">
        <f t="shared" si="13"/>
        <v>-1.0148662123654062E-2</v>
      </c>
      <c r="Z19" s="39">
        <f t="shared" si="14"/>
        <v>-1.4466607997586811E-2</v>
      </c>
      <c r="AA19" s="40">
        <f t="shared" si="15"/>
        <v>-1.7535515626434184E-2</v>
      </c>
    </row>
    <row r="20" spans="1:27" x14ac:dyDescent="0.3">
      <c r="A20" s="33">
        <v>13</v>
      </c>
      <c r="B20" s="34">
        <v>1925</v>
      </c>
      <c r="C20" s="35">
        <v>17.3</v>
      </c>
      <c r="D20" s="5">
        <v>17.2</v>
      </c>
      <c r="E20" s="5">
        <v>17.3</v>
      </c>
      <c r="F20" s="35">
        <v>17.2</v>
      </c>
      <c r="G20" s="5">
        <v>17.3</v>
      </c>
      <c r="H20" s="5">
        <v>17.5</v>
      </c>
      <c r="I20" s="35">
        <v>17.7</v>
      </c>
      <c r="J20" s="5">
        <v>17.7</v>
      </c>
      <c r="K20" s="5">
        <v>17.7</v>
      </c>
      <c r="L20" s="5">
        <v>17.7</v>
      </c>
      <c r="M20" s="5">
        <v>18</v>
      </c>
      <c r="N20" s="6">
        <v>17.899999999999999</v>
      </c>
      <c r="P20" s="36">
        <f t="shared" si="4"/>
        <v>-2.1642094042427118E-2</v>
      </c>
      <c r="Q20" s="39">
        <f t="shared" si="5"/>
        <v>-2.478860524314519E-2</v>
      </c>
      <c r="R20" s="39">
        <f t="shared" si="6"/>
        <v>-2.5647788102217017E-2</v>
      </c>
      <c r="S20" s="36">
        <f t="shared" si="7"/>
        <v>-3.2599111783616186E-2</v>
      </c>
      <c r="T20" s="39">
        <f t="shared" si="8"/>
        <v>-3.4314352946708482E-2</v>
      </c>
      <c r="U20" s="39">
        <f t="shared" si="9"/>
        <v>-3.4886584572054069E-2</v>
      </c>
      <c r="V20" s="36">
        <f t="shared" si="10"/>
        <v>-3.1762305254415812E-2</v>
      </c>
      <c r="W20" s="39">
        <f t="shared" si="11"/>
        <v>-2.7038970299594123E-2</v>
      </c>
      <c r="X20" s="39">
        <f t="shared" si="12"/>
        <v>-2.4137444525703988E-2</v>
      </c>
      <c r="Y20" s="39">
        <f t="shared" si="13"/>
        <v>-2.3158643604956008E-2</v>
      </c>
      <c r="Z20" s="39">
        <f t="shared" si="14"/>
        <v>-1.8881504273735694E-2</v>
      </c>
      <c r="AA20" s="40">
        <f t="shared" si="15"/>
        <v>-1.5965646695541347E-2</v>
      </c>
    </row>
    <row r="21" spans="1:27" x14ac:dyDescent="0.3">
      <c r="A21" s="33">
        <v>14</v>
      </c>
      <c r="B21" s="34">
        <v>1926</v>
      </c>
      <c r="C21" s="35">
        <v>17.899999999999999</v>
      </c>
      <c r="D21" s="5">
        <v>17.899999999999999</v>
      </c>
      <c r="E21" s="5">
        <v>17.8</v>
      </c>
      <c r="F21" s="35">
        <v>17.899999999999999</v>
      </c>
      <c r="G21" s="5">
        <v>17.8</v>
      </c>
      <c r="H21" s="5">
        <v>17.7</v>
      </c>
      <c r="I21" s="35">
        <v>17.5</v>
      </c>
      <c r="J21" s="5">
        <v>17.399999999999999</v>
      </c>
      <c r="K21" s="5">
        <v>17.5</v>
      </c>
      <c r="L21" s="5">
        <v>17.600000000000001</v>
      </c>
      <c r="M21" s="5">
        <v>17.7</v>
      </c>
      <c r="N21" s="6">
        <v>17.7</v>
      </c>
      <c r="P21" s="36">
        <f t="shared" si="4"/>
        <v>-1.1856800788786037E-2</v>
      </c>
      <c r="Q21" s="39">
        <f t="shared" si="5"/>
        <v>-5.494838198979779E-3</v>
      </c>
      <c r="R21" s="39">
        <f t="shared" si="6"/>
        <v>-5.5252001334525902E-3</v>
      </c>
      <c r="S21" s="36">
        <f t="shared" si="7"/>
        <v>-2.2197777264354457E-3</v>
      </c>
      <c r="T21" s="39">
        <f t="shared" si="8"/>
        <v>1.1273985801825148E-3</v>
      </c>
      <c r="U21" s="39">
        <f t="shared" si="9"/>
        <v>1.1337897613385994E-3</v>
      </c>
      <c r="V21" s="36">
        <f t="shared" si="10"/>
        <v>-2.2701709853506502E-3</v>
      </c>
      <c r="W21" s="39">
        <f t="shared" si="11"/>
        <v>-3.4130489335727487E-3</v>
      </c>
      <c r="X21" s="39">
        <f t="shared" si="12"/>
        <v>0</v>
      </c>
      <c r="Y21" s="39">
        <f t="shared" si="13"/>
        <v>1.140253818557202E-3</v>
      </c>
      <c r="Z21" s="39">
        <f t="shared" si="14"/>
        <v>3.424737731033467E-3</v>
      </c>
      <c r="AA21" s="40">
        <f t="shared" si="15"/>
        <v>4.5820934472873276E-3</v>
      </c>
    </row>
    <row r="22" spans="1:27" x14ac:dyDescent="0.3">
      <c r="A22" s="33">
        <v>15</v>
      </c>
      <c r="B22" s="34">
        <v>1927</v>
      </c>
      <c r="C22" s="35">
        <v>17.5</v>
      </c>
      <c r="D22" s="5">
        <v>17.399999999999999</v>
      </c>
      <c r="E22" s="5">
        <v>17.3</v>
      </c>
      <c r="F22" s="35">
        <v>17.3</v>
      </c>
      <c r="G22" s="5">
        <v>17.399999999999999</v>
      </c>
      <c r="H22" s="5">
        <v>17.600000000000001</v>
      </c>
      <c r="I22" s="35">
        <v>17.3</v>
      </c>
      <c r="J22" s="5">
        <v>17.2</v>
      </c>
      <c r="K22" s="5">
        <v>17.3</v>
      </c>
      <c r="L22" s="5">
        <v>17.399999999999999</v>
      </c>
      <c r="M22" s="5">
        <v>17.3</v>
      </c>
      <c r="N22" s="6">
        <v>17.3</v>
      </c>
      <c r="P22" s="36">
        <f t="shared" si="4"/>
        <v>7.0018509318097166E-3</v>
      </c>
      <c r="Q22" s="39">
        <f t="shared" si="5"/>
        <v>5.8483520829424318E-3</v>
      </c>
      <c r="R22" s="39">
        <f t="shared" si="6"/>
        <v>7.0845338264862168E-3</v>
      </c>
      <c r="S22" s="36">
        <f t="shared" si="7"/>
        <v>7.0845338264862168E-3</v>
      </c>
      <c r="T22" s="39">
        <f t="shared" si="8"/>
        <v>8.2461107720681603E-3</v>
      </c>
      <c r="U22" s="39">
        <f t="shared" si="9"/>
        <v>1.0553334246142132E-2</v>
      </c>
      <c r="V22" s="36">
        <f t="shared" si="10"/>
        <v>5.8827588816849907E-3</v>
      </c>
      <c r="W22" s="39">
        <f t="shared" si="11"/>
        <v>7.1266119815540652E-3</v>
      </c>
      <c r="X22" s="39">
        <f t="shared" si="12"/>
        <v>8.2949754632666295E-3</v>
      </c>
      <c r="Y22" s="39">
        <f t="shared" si="13"/>
        <v>8.2461107720681603E-3</v>
      </c>
      <c r="Z22" s="39">
        <f t="shared" si="14"/>
        <v>5.8827588816849907E-3</v>
      </c>
      <c r="AA22" s="40">
        <f t="shared" si="15"/>
        <v>4.6895375395008543E-3</v>
      </c>
    </row>
    <row r="23" spans="1:27" x14ac:dyDescent="0.3">
      <c r="A23" s="33">
        <v>16</v>
      </c>
      <c r="B23" s="34">
        <v>1928</v>
      </c>
      <c r="C23" s="35">
        <v>17.3</v>
      </c>
      <c r="D23" s="5">
        <v>17.100000000000001</v>
      </c>
      <c r="E23" s="5">
        <v>17.100000000000001</v>
      </c>
      <c r="F23" s="35">
        <v>17.100000000000001</v>
      </c>
      <c r="G23" s="5">
        <v>17.2</v>
      </c>
      <c r="H23" s="5">
        <v>17.100000000000001</v>
      </c>
      <c r="I23" s="35">
        <v>17.100000000000001</v>
      </c>
      <c r="J23" s="5">
        <v>17.100000000000001</v>
      </c>
      <c r="K23" s="5">
        <v>17.3</v>
      </c>
      <c r="L23" s="5">
        <v>17.2</v>
      </c>
      <c r="M23" s="5">
        <v>17.2</v>
      </c>
      <c r="N23" s="6">
        <v>17.100000000000001</v>
      </c>
      <c r="P23" s="36">
        <f t="shared" si="4"/>
        <v>5.8827588816849907E-3</v>
      </c>
      <c r="Q23" s="39">
        <f t="shared" si="5"/>
        <v>3.5461883201315381E-3</v>
      </c>
      <c r="R23" s="39">
        <f t="shared" si="6"/>
        <v>3.5461883201315381E-3</v>
      </c>
      <c r="S23" s="36">
        <f t="shared" si="7"/>
        <v>2.3557387183286149E-3</v>
      </c>
      <c r="T23" s="39">
        <f t="shared" si="8"/>
        <v>3.5253518649858151E-3</v>
      </c>
      <c r="U23" s="39">
        <f t="shared" si="9"/>
        <v>1.1737121520929428E-3</v>
      </c>
      <c r="V23" s="36">
        <f t="shared" si="10"/>
        <v>-1.1655043337803761E-3</v>
      </c>
      <c r="W23" s="39">
        <f t="shared" si="11"/>
        <v>0</v>
      </c>
      <c r="X23" s="39">
        <f t="shared" si="12"/>
        <v>1.1600959281710121E-3</v>
      </c>
      <c r="Y23" s="39">
        <f t="shared" si="13"/>
        <v>-1.1587516650827245E-3</v>
      </c>
      <c r="Z23" s="39">
        <f t="shared" si="14"/>
        <v>-1.1587516650827245E-3</v>
      </c>
      <c r="AA23" s="40">
        <f t="shared" si="15"/>
        <v>-2.3229054687755601E-3</v>
      </c>
    </row>
    <row r="24" spans="1:27" x14ac:dyDescent="0.3">
      <c r="A24" s="33">
        <v>17</v>
      </c>
      <c r="B24" s="34">
        <v>1929</v>
      </c>
      <c r="C24" s="35">
        <v>17.100000000000001</v>
      </c>
      <c r="D24" s="5">
        <v>17.100000000000001</v>
      </c>
      <c r="E24" s="5">
        <v>17</v>
      </c>
      <c r="F24" s="35">
        <v>16.899999999999999</v>
      </c>
      <c r="G24" s="5">
        <v>17</v>
      </c>
      <c r="H24" s="5">
        <v>17.100000000000001</v>
      </c>
      <c r="I24" s="35">
        <v>17.3</v>
      </c>
      <c r="J24" s="5">
        <v>17.3</v>
      </c>
      <c r="K24" s="5">
        <v>17.3</v>
      </c>
      <c r="L24" s="5">
        <v>17.3</v>
      </c>
      <c r="M24" s="5">
        <v>17.3</v>
      </c>
      <c r="N24" s="6">
        <v>17.2</v>
      </c>
      <c r="P24" s="36">
        <f t="shared" si="4"/>
        <v>-2.3229054687755601E-3</v>
      </c>
      <c r="Q24" s="39">
        <f t="shared" si="5"/>
        <v>-1.1655043337803761E-3</v>
      </c>
      <c r="R24" s="39">
        <f t="shared" si="6"/>
        <v>-1.1723361668874999E-3</v>
      </c>
      <c r="S24" s="36">
        <f t="shared" si="7"/>
        <v>-1.1792485647333928E-3</v>
      </c>
      <c r="T24" s="39">
        <f t="shared" si="8"/>
        <v>0</v>
      </c>
      <c r="U24" s="39">
        <f t="shared" si="9"/>
        <v>1.1737121520929428E-3</v>
      </c>
      <c r="V24" s="36">
        <f t="shared" si="10"/>
        <v>2.3283139219179017E-3</v>
      </c>
      <c r="W24" s="39">
        <f t="shared" si="11"/>
        <v>3.5047588443548605E-3</v>
      </c>
      <c r="X24" s="39">
        <f t="shared" si="12"/>
        <v>2.3283139219179017E-3</v>
      </c>
      <c r="Y24" s="39">
        <f t="shared" si="13"/>
        <v>1.1600959281710121E-3</v>
      </c>
      <c r="Z24" s="39">
        <f t="shared" si="14"/>
        <v>1.1600959281710121E-3</v>
      </c>
      <c r="AA24" s="40">
        <f t="shared" si="15"/>
        <v>-1.1587516650827245E-3</v>
      </c>
    </row>
    <row r="25" spans="1:27" x14ac:dyDescent="0.3">
      <c r="A25" s="33">
        <v>18</v>
      </c>
      <c r="B25" s="34">
        <v>1930</v>
      </c>
      <c r="C25" s="35">
        <v>17.100000000000001</v>
      </c>
      <c r="D25" s="5">
        <v>17</v>
      </c>
      <c r="E25" s="5">
        <v>16.899999999999999</v>
      </c>
      <c r="F25" s="35">
        <v>17</v>
      </c>
      <c r="G25" s="5">
        <v>16.899999999999999</v>
      </c>
      <c r="H25" s="5">
        <v>16.8</v>
      </c>
      <c r="I25" s="35">
        <v>16.600000000000001</v>
      </c>
      <c r="J25" s="5">
        <v>16.5</v>
      </c>
      <c r="K25" s="5">
        <v>16.600000000000001</v>
      </c>
      <c r="L25" s="5">
        <v>16.5</v>
      </c>
      <c r="M25" s="5">
        <v>16.399999999999999</v>
      </c>
      <c r="N25" s="6">
        <v>16.100000000000001</v>
      </c>
      <c r="P25" s="36">
        <f t="shared" si="4"/>
        <v>-2.3229054687755601E-3</v>
      </c>
      <c r="Q25" s="39">
        <f t="shared" si="5"/>
        <v>-2.3364741377847054E-3</v>
      </c>
      <c r="R25" s="39">
        <f t="shared" si="6"/>
        <v>-4.6676484269813079E-3</v>
      </c>
      <c r="S25" s="36">
        <f t="shared" si="7"/>
        <v>-2.3364741377847054E-3</v>
      </c>
      <c r="T25" s="39">
        <f t="shared" si="8"/>
        <v>-4.6676484269813079E-3</v>
      </c>
      <c r="U25" s="39">
        <f t="shared" si="9"/>
        <v>-8.1311607174336942E-3</v>
      </c>
      <c r="V25" s="36">
        <f t="shared" si="10"/>
        <v>-1.2750404800137893E-2</v>
      </c>
      <c r="W25" s="39">
        <f t="shared" si="11"/>
        <v>-1.3942738709534774E-2</v>
      </c>
      <c r="X25" s="39">
        <f t="shared" si="12"/>
        <v>-1.2750404800137893E-2</v>
      </c>
      <c r="Y25" s="39">
        <f t="shared" si="13"/>
        <v>-1.3942738709534774E-2</v>
      </c>
      <c r="Z25" s="39">
        <f t="shared" si="14"/>
        <v>-1.8445838695336558E-2</v>
      </c>
      <c r="AA25" s="40">
        <f t="shared" si="15"/>
        <v>-2.0973225667405115E-2</v>
      </c>
    </row>
    <row r="26" spans="1:27" x14ac:dyDescent="0.3">
      <c r="A26" s="33">
        <v>19</v>
      </c>
      <c r="B26" s="34">
        <v>1931</v>
      </c>
      <c r="C26" s="35">
        <v>15.9</v>
      </c>
      <c r="D26" s="5">
        <v>15.7</v>
      </c>
      <c r="E26" s="5">
        <v>15.6</v>
      </c>
      <c r="F26" s="35">
        <v>15.5</v>
      </c>
      <c r="G26" s="5">
        <v>15.3</v>
      </c>
      <c r="H26" s="5">
        <v>15.1</v>
      </c>
      <c r="I26" s="35">
        <v>15.1</v>
      </c>
      <c r="J26" s="5">
        <v>15.1</v>
      </c>
      <c r="K26" s="5">
        <v>15</v>
      </c>
      <c r="L26" s="5">
        <v>14.9</v>
      </c>
      <c r="M26" s="5">
        <v>14.7</v>
      </c>
      <c r="N26" s="6">
        <v>14.6</v>
      </c>
      <c r="P26" s="36">
        <f t="shared" si="4"/>
        <v>-2.3417767483054908E-2</v>
      </c>
      <c r="Q26" s="39">
        <f t="shared" si="5"/>
        <v>-2.5887033564628181E-2</v>
      </c>
      <c r="R26" s="39">
        <f t="shared" si="6"/>
        <v>-2.6040452563846683E-2</v>
      </c>
      <c r="S26" s="36">
        <f t="shared" si="7"/>
        <v>-2.8381593767420998E-2</v>
      </c>
      <c r="T26" s="39">
        <f t="shared" si="8"/>
        <v>-2.9815603221692966E-2</v>
      </c>
      <c r="U26" s="39">
        <f t="shared" si="9"/>
        <v>-3.127449050146669E-2</v>
      </c>
      <c r="V26" s="36">
        <f t="shared" si="10"/>
        <v>-2.9070314099720163E-2</v>
      </c>
      <c r="W26" s="39">
        <f t="shared" si="11"/>
        <v>-2.7956859698072489E-2</v>
      </c>
      <c r="X26" s="39">
        <f t="shared" si="12"/>
        <v>-3.0359733904420927E-2</v>
      </c>
      <c r="Y26" s="39">
        <f t="shared" si="13"/>
        <v>-3.2758949358964617E-2</v>
      </c>
      <c r="Z26" s="39">
        <f t="shared" si="14"/>
        <v>-3.6462073996743838E-2</v>
      </c>
      <c r="AA26" s="40">
        <f t="shared" si="15"/>
        <v>-3.7776591752734734E-2</v>
      </c>
    </row>
    <row r="27" spans="1:27" x14ac:dyDescent="0.3">
      <c r="A27" s="33">
        <v>20</v>
      </c>
      <c r="B27" s="34">
        <v>1932</v>
      </c>
      <c r="C27" s="35">
        <v>14.3</v>
      </c>
      <c r="D27" s="5">
        <v>14.1</v>
      </c>
      <c r="E27" s="5">
        <v>14</v>
      </c>
      <c r="F27" s="35">
        <v>13.9</v>
      </c>
      <c r="G27" s="5">
        <v>13.7</v>
      </c>
      <c r="H27" s="5">
        <v>13.6</v>
      </c>
      <c r="I27" s="35">
        <v>13.6</v>
      </c>
      <c r="J27" s="5">
        <v>13.5</v>
      </c>
      <c r="K27" s="5">
        <v>13.4</v>
      </c>
      <c r="L27" s="5">
        <v>13.3</v>
      </c>
      <c r="M27" s="5">
        <v>13.2</v>
      </c>
      <c r="N27" s="6">
        <v>13.1</v>
      </c>
      <c r="P27" s="36">
        <f t="shared" si="4"/>
        <v>-3.9583532934243326E-2</v>
      </c>
      <c r="Q27" s="39">
        <f t="shared" si="5"/>
        <v>-4.118686947522654E-2</v>
      </c>
      <c r="R27" s="39">
        <f t="shared" si="6"/>
        <v>-4.1446435492549782E-2</v>
      </c>
      <c r="S27" s="36">
        <f t="shared" si="7"/>
        <v>-4.281972704308612E-2</v>
      </c>
      <c r="T27" s="39">
        <f t="shared" si="8"/>
        <v>-4.6689747388952485E-2</v>
      </c>
      <c r="U27" s="39">
        <f t="shared" si="9"/>
        <v>-5.0258865823599397E-2</v>
      </c>
      <c r="V27" s="36">
        <f t="shared" si="10"/>
        <v>-4.6987578921517836E-2</v>
      </c>
      <c r="W27" s="39">
        <f t="shared" si="11"/>
        <v>-4.7289252917099733E-2</v>
      </c>
      <c r="X27" s="39">
        <f t="shared" si="12"/>
        <v>-4.9807191732574529E-2</v>
      </c>
      <c r="Y27" s="39">
        <f t="shared" si="13"/>
        <v>-5.2322698747208074E-2</v>
      </c>
      <c r="Z27" s="39">
        <f t="shared" si="14"/>
        <v>-5.2660675132975565E-2</v>
      </c>
      <c r="AA27" s="40">
        <f t="shared" si="15"/>
        <v>-5.4100407206375101E-2</v>
      </c>
    </row>
    <row r="28" spans="1:27" x14ac:dyDescent="0.3">
      <c r="A28" s="33">
        <v>21</v>
      </c>
      <c r="B28" s="34">
        <v>1933</v>
      </c>
      <c r="C28" s="35">
        <v>12.9</v>
      </c>
      <c r="D28" s="5">
        <v>12.7</v>
      </c>
      <c r="E28" s="5">
        <v>12.6</v>
      </c>
      <c r="F28" s="35">
        <v>12.6</v>
      </c>
      <c r="G28" s="5">
        <v>12.6</v>
      </c>
      <c r="H28" s="5">
        <v>12.7</v>
      </c>
      <c r="I28" s="35">
        <v>13.1</v>
      </c>
      <c r="J28" s="5">
        <v>13.2</v>
      </c>
      <c r="K28" s="5">
        <v>13.2</v>
      </c>
      <c r="L28" s="5">
        <v>13.2</v>
      </c>
      <c r="M28" s="5">
        <v>13.2</v>
      </c>
      <c r="N28" s="6">
        <v>13.2</v>
      </c>
      <c r="P28" s="36">
        <f t="shared" si="4"/>
        <v>-5.7006451680794767E-2</v>
      </c>
      <c r="Q28" s="39">
        <f t="shared" si="5"/>
        <v>-5.776003224621995E-2</v>
      </c>
      <c r="R28" s="39">
        <f t="shared" si="6"/>
        <v>-5.9248570436762238E-2</v>
      </c>
      <c r="S28" s="36">
        <f t="shared" si="7"/>
        <v>-5.9248570436762238E-2</v>
      </c>
      <c r="T28" s="39">
        <f t="shared" si="8"/>
        <v>-6.0345020304928276E-2</v>
      </c>
      <c r="U28" s="39">
        <f t="shared" si="9"/>
        <v>-5.776003224621995E-2</v>
      </c>
      <c r="V28" s="36">
        <f t="shared" si="10"/>
        <v>-5.1898056015737271E-2</v>
      </c>
      <c r="W28" s="39">
        <f t="shared" si="11"/>
        <v>-5.0454971794107406E-2</v>
      </c>
      <c r="X28" s="39">
        <f t="shared" si="12"/>
        <v>-5.2660675132975565E-2</v>
      </c>
      <c r="Y28" s="39">
        <f t="shared" si="13"/>
        <v>-5.1561670639600932E-2</v>
      </c>
      <c r="Z28" s="39">
        <f t="shared" si="14"/>
        <v>-5.1561670639600932E-2</v>
      </c>
      <c r="AA28" s="40">
        <f t="shared" si="15"/>
        <v>-5.0454971794107406E-2</v>
      </c>
    </row>
    <row r="29" spans="1:27" x14ac:dyDescent="0.3">
      <c r="A29" s="33">
        <v>22</v>
      </c>
      <c r="B29" s="34">
        <v>1934</v>
      </c>
      <c r="C29" s="35">
        <v>13.2</v>
      </c>
      <c r="D29" s="5">
        <v>13.3</v>
      </c>
      <c r="E29" s="5">
        <v>13.3</v>
      </c>
      <c r="F29" s="35">
        <v>13.3</v>
      </c>
      <c r="G29" s="5">
        <v>13.3</v>
      </c>
      <c r="H29" s="5">
        <v>13.4</v>
      </c>
      <c r="I29" s="35">
        <v>13.4</v>
      </c>
      <c r="J29" s="5">
        <v>13.4</v>
      </c>
      <c r="K29" s="5">
        <v>13.6</v>
      </c>
      <c r="L29" s="5">
        <v>13.5</v>
      </c>
      <c r="M29" s="5">
        <v>13.5</v>
      </c>
      <c r="N29" s="6">
        <v>13.4</v>
      </c>
      <c r="P29" s="36">
        <f t="shared" si="4"/>
        <v>-5.0454971794107406E-2</v>
      </c>
      <c r="Q29" s="39">
        <f t="shared" si="5"/>
        <v>-4.9020607204410371E-2</v>
      </c>
      <c r="R29" s="39">
        <f t="shared" si="6"/>
        <v>-4.7904431134696224E-2</v>
      </c>
      <c r="S29" s="36">
        <f t="shared" si="7"/>
        <v>-4.6780348228468993E-2</v>
      </c>
      <c r="T29" s="39">
        <f t="shared" si="8"/>
        <v>-4.7904431134696224E-2</v>
      </c>
      <c r="U29" s="39">
        <f t="shared" si="9"/>
        <v>-4.7594844588579321E-2</v>
      </c>
      <c r="V29" s="36">
        <f t="shared" si="10"/>
        <v>-4.9807191732574529E-2</v>
      </c>
      <c r="W29" s="39">
        <f t="shared" si="11"/>
        <v>-4.9807191732574529E-2</v>
      </c>
      <c r="X29" s="39">
        <f t="shared" si="12"/>
        <v>-4.6987578921517836E-2</v>
      </c>
      <c r="Y29" s="39">
        <f t="shared" si="13"/>
        <v>-4.8393208081624284E-2</v>
      </c>
      <c r="Z29" s="39">
        <f t="shared" si="14"/>
        <v>-4.8393208081624284E-2</v>
      </c>
      <c r="AA29" s="40">
        <f t="shared" si="15"/>
        <v>-4.8704876924726026E-2</v>
      </c>
    </row>
    <row r="30" spans="1:27" x14ac:dyDescent="0.3">
      <c r="A30" s="33">
        <v>23</v>
      </c>
      <c r="B30" s="34">
        <v>1935</v>
      </c>
      <c r="C30" s="35">
        <v>13.6</v>
      </c>
      <c r="D30" s="5">
        <v>13.7</v>
      </c>
      <c r="E30" s="5">
        <v>13.7</v>
      </c>
      <c r="F30" s="35">
        <v>13.8</v>
      </c>
      <c r="G30" s="5">
        <v>13.8</v>
      </c>
      <c r="H30" s="5">
        <v>13.7</v>
      </c>
      <c r="I30" s="35">
        <v>13.7</v>
      </c>
      <c r="J30" s="5">
        <v>13.7</v>
      </c>
      <c r="K30" s="5">
        <v>13.7</v>
      </c>
      <c r="L30" s="5">
        <v>13.7</v>
      </c>
      <c r="M30" s="5">
        <v>13.8</v>
      </c>
      <c r="N30" s="6">
        <v>13.8</v>
      </c>
      <c r="P30" s="36">
        <f t="shared" si="4"/>
        <v>-4.4768666833760129E-2</v>
      </c>
      <c r="Q30" s="39">
        <f t="shared" si="5"/>
        <v>-4.2245217791990752E-2</v>
      </c>
      <c r="R30" s="39">
        <f t="shared" si="6"/>
        <v>-4.1114453387404271E-2</v>
      </c>
      <c r="S30" s="36">
        <f t="shared" si="7"/>
        <v>-4.0851100124105422E-2</v>
      </c>
      <c r="T30" s="39">
        <f t="shared" si="8"/>
        <v>-3.9718689767273219E-2</v>
      </c>
      <c r="U30" s="39">
        <f t="shared" si="9"/>
        <v>-3.9975631237696208E-2</v>
      </c>
      <c r="V30" s="36">
        <f t="shared" si="10"/>
        <v>-3.7673388078040437E-2</v>
      </c>
      <c r="W30" s="39">
        <f t="shared" si="11"/>
        <v>-3.6509749112684675E-2</v>
      </c>
      <c r="X30" s="39">
        <f t="shared" si="12"/>
        <v>-3.7673388078040437E-2</v>
      </c>
      <c r="Y30" s="39">
        <f t="shared" si="13"/>
        <v>-3.6509749112684675E-2</v>
      </c>
      <c r="Z30" s="39">
        <f t="shared" si="14"/>
        <v>-3.39334439431066E-2</v>
      </c>
      <c r="AA30" s="40">
        <f t="shared" si="15"/>
        <v>-3.0359733904420927E-2</v>
      </c>
    </row>
    <row r="31" spans="1:27" x14ac:dyDescent="0.3">
      <c r="A31" s="33">
        <v>24</v>
      </c>
      <c r="B31" s="34">
        <v>1936</v>
      </c>
      <c r="C31" s="35">
        <v>13.8</v>
      </c>
      <c r="D31" s="5">
        <v>13.8</v>
      </c>
      <c r="E31" s="5">
        <v>13.7</v>
      </c>
      <c r="F31" s="35">
        <v>13.7</v>
      </c>
      <c r="G31" s="5">
        <v>13.7</v>
      </c>
      <c r="H31" s="5">
        <v>13.8</v>
      </c>
      <c r="I31" s="35">
        <v>13.9</v>
      </c>
      <c r="J31" s="5">
        <v>14</v>
      </c>
      <c r="K31" s="5">
        <v>14</v>
      </c>
      <c r="L31" s="5">
        <v>14</v>
      </c>
      <c r="M31" s="5">
        <v>14</v>
      </c>
      <c r="N31" s="6">
        <v>14</v>
      </c>
      <c r="P31" s="36">
        <f t="shared" si="4"/>
        <v>-2.7932568943105474E-2</v>
      </c>
      <c r="Q31" s="39">
        <f t="shared" si="5"/>
        <v>-2.5468488062122541E-2</v>
      </c>
      <c r="R31" s="39">
        <f t="shared" si="6"/>
        <v>-2.5640567576272533E-2</v>
      </c>
      <c r="S31" s="36">
        <f t="shared" si="7"/>
        <v>-2.4386561581199895E-2</v>
      </c>
      <c r="T31" s="39">
        <f t="shared" si="8"/>
        <v>-2.1849171152553581E-2</v>
      </c>
      <c r="U31" s="39">
        <f t="shared" si="9"/>
        <v>-1.7844104656093873E-2</v>
      </c>
      <c r="V31" s="36">
        <f t="shared" si="10"/>
        <v>-1.6424798305750388E-2</v>
      </c>
      <c r="W31" s="39">
        <f t="shared" si="11"/>
        <v>-1.5013637261205304E-2</v>
      </c>
      <c r="X31" s="39">
        <f t="shared" si="12"/>
        <v>-1.3703810340970568E-2</v>
      </c>
      <c r="Y31" s="39">
        <f t="shared" si="13"/>
        <v>-1.2383462653725252E-2</v>
      </c>
      <c r="Z31" s="39">
        <f t="shared" si="14"/>
        <v>-9.7105777131376581E-3</v>
      </c>
      <c r="AA31" s="40">
        <f t="shared" si="15"/>
        <v>-8.3577182648966186E-3</v>
      </c>
    </row>
    <row r="32" spans="1:27" x14ac:dyDescent="0.3">
      <c r="A32" s="33">
        <v>25</v>
      </c>
      <c r="B32" s="34">
        <v>1937</v>
      </c>
      <c r="C32" s="35">
        <v>14.1</v>
      </c>
      <c r="D32" s="5">
        <v>14.1</v>
      </c>
      <c r="E32" s="5">
        <v>14.2</v>
      </c>
      <c r="F32" s="35">
        <v>14.3</v>
      </c>
      <c r="G32" s="5">
        <v>14.4</v>
      </c>
      <c r="H32" s="5">
        <v>14.4</v>
      </c>
      <c r="I32" s="35">
        <v>14.5</v>
      </c>
      <c r="J32" s="5">
        <v>14.5</v>
      </c>
      <c r="K32" s="5">
        <v>14.6</v>
      </c>
      <c r="L32" s="5">
        <v>14.6</v>
      </c>
      <c r="M32" s="5">
        <v>14.5</v>
      </c>
      <c r="N32" s="6">
        <v>14.4</v>
      </c>
      <c r="P32" s="36">
        <f t="shared" si="4"/>
        <v>-2.8129841012806134E-3</v>
      </c>
      <c r="Q32" s="39">
        <f t="shared" si="5"/>
        <v>0</v>
      </c>
      <c r="R32" s="39">
        <f t="shared" si="6"/>
        <v>2.8409548838266296E-3</v>
      </c>
      <c r="S32" s="36">
        <f t="shared" si="7"/>
        <v>5.690267845492869E-3</v>
      </c>
      <c r="T32" s="39">
        <f t="shared" si="8"/>
        <v>1.0016305466987729E-2</v>
      </c>
      <c r="U32" s="39">
        <f t="shared" si="9"/>
        <v>1.1497274155136239E-2</v>
      </c>
      <c r="V32" s="36">
        <f t="shared" si="10"/>
        <v>1.2898245280189125E-2</v>
      </c>
      <c r="W32" s="39">
        <f t="shared" si="11"/>
        <v>1.4394408739590636E-2</v>
      </c>
      <c r="X32" s="39">
        <f t="shared" si="12"/>
        <v>1.7301328120523207E-2</v>
      </c>
      <c r="Y32" s="39">
        <f t="shared" si="13"/>
        <v>1.8826524369419451E-2</v>
      </c>
      <c r="Z32" s="39">
        <f t="shared" si="14"/>
        <v>1.8963937949178389E-2</v>
      </c>
      <c r="AA32" s="40">
        <f t="shared" si="15"/>
        <v>1.9103373657112011E-2</v>
      </c>
    </row>
    <row r="33" spans="1:27" x14ac:dyDescent="0.3">
      <c r="A33" s="33">
        <v>26</v>
      </c>
      <c r="B33" s="34">
        <v>1938</v>
      </c>
      <c r="C33" s="35">
        <v>14.2</v>
      </c>
      <c r="D33" s="5">
        <v>14.1</v>
      </c>
      <c r="E33" s="5">
        <v>14.1</v>
      </c>
      <c r="F33" s="35">
        <v>14.2</v>
      </c>
      <c r="G33" s="5">
        <v>14.1</v>
      </c>
      <c r="H33" s="5">
        <v>14.1</v>
      </c>
      <c r="I33" s="35">
        <v>14.1</v>
      </c>
      <c r="J33" s="5">
        <v>14.1</v>
      </c>
      <c r="K33" s="5">
        <v>14.1</v>
      </c>
      <c r="L33" s="5">
        <v>14</v>
      </c>
      <c r="M33" s="5">
        <v>14</v>
      </c>
      <c r="N33" s="6">
        <v>14</v>
      </c>
      <c r="P33" s="36">
        <f t="shared" si="4"/>
        <v>1.938849279650956E-2</v>
      </c>
      <c r="Q33" s="39">
        <f t="shared" si="5"/>
        <v>2.1134802953271192E-2</v>
      </c>
      <c r="R33" s="39">
        <f t="shared" si="6"/>
        <v>2.2750530662123625E-2</v>
      </c>
      <c r="S33" s="36">
        <f t="shared" si="7"/>
        <v>2.419714257165384E-2</v>
      </c>
      <c r="T33" s="39">
        <f t="shared" si="8"/>
        <v>2.2750530662123625E-2</v>
      </c>
      <c r="U33" s="39">
        <f t="shared" si="9"/>
        <v>2.1134802953271192E-2</v>
      </c>
      <c r="V33" s="36">
        <f t="shared" si="10"/>
        <v>1.4821275192874461E-2</v>
      </c>
      <c r="W33" s="39">
        <f t="shared" si="11"/>
        <v>1.3278986489860367E-2</v>
      </c>
      <c r="X33" s="39">
        <f t="shared" si="12"/>
        <v>1.3278986489860367E-2</v>
      </c>
      <c r="Y33" s="39">
        <f t="shared" si="13"/>
        <v>1.1837616518241667E-2</v>
      </c>
      <c r="Z33" s="39">
        <f t="shared" si="14"/>
        <v>1.1837616518241667E-2</v>
      </c>
      <c r="AA33" s="40">
        <f t="shared" si="15"/>
        <v>1.1837616518241667E-2</v>
      </c>
    </row>
    <row r="34" spans="1:27" x14ac:dyDescent="0.3">
      <c r="A34" s="33">
        <v>27</v>
      </c>
      <c r="B34" s="34">
        <v>1939</v>
      </c>
      <c r="C34" s="35">
        <v>14</v>
      </c>
      <c r="D34" s="5">
        <v>13.9</v>
      </c>
      <c r="E34" s="5">
        <v>13.9</v>
      </c>
      <c r="F34" s="35">
        <v>13.8</v>
      </c>
      <c r="G34" s="5">
        <v>13.8</v>
      </c>
      <c r="H34" s="5">
        <v>13.8</v>
      </c>
      <c r="I34" s="35">
        <v>13.8</v>
      </c>
      <c r="J34" s="5">
        <v>13.8</v>
      </c>
      <c r="K34" s="5">
        <v>14.1</v>
      </c>
      <c r="L34" s="5">
        <v>14</v>
      </c>
      <c r="M34" s="5">
        <v>14</v>
      </c>
      <c r="N34" s="6">
        <v>14</v>
      </c>
      <c r="P34" s="36">
        <f t="shared" si="4"/>
        <v>1.1837616518241667E-2</v>
      </c>
      <c r="Q34" s="39">
        <f t="shared" si="5"/>
        <v>8.8640157510193607E-3</v>
      </c>
      <c r="R34" s="39">
        <f t="shared" si="6"/>
        <v>8.8640157510193607E-3</v>
      </c>
      <c r="S34" s="36">
        <f t="shared" si="7"/>
        <v>7.4082174534189082E-3</v>
      </c>
      <c r="T34" s="39">
        <f t="shared" si="8"/>
        <v>7.4082174534189082E-3</v>
      </c>
      <c r="U34" s="39">
        <f t="shared" si="9"/>
        <v>5.9001145550199308E-3</v>
      </c>
      <c r="V34" s="36">
        <f t="shared" si="10"/>
        <v>5.9001145550199308E-3</v>
      </c>
      <c r="W34" s="39">
        <f t="shared" si="11"/>
        <v>5.9001145550199308E-3</v>
      </c>
      <c r="X34" s="39">
        <f t="shared" si="12"/>
        <v>7.2471352230110142E-3</v>
      </c>
      <c r="Y34" s="39">
        <f t="shared" si="13"/>
        <v>7.3000451952116574E-3</v>
      </c>
      <c r="Z34" s="39">
        <f t="shared" si="14"/>
        <v>7.3000451952116574E-3</v>
      </c>
      <c r="AA34" s="40">
        <f t="shared" si="15"/>
        <v>8.7990102295867345E-3</v>
      </c>
    </row>
    <row r="35" spans="1:27" x14ac:dyDescent="0.3">
      <c r="A35" s="33">
        <v>28</v>
      </c>
      <c r="B35" s="34">
        <v>1940</v>
      </c>
      <c r="C35" s="35">
        <v>13.9</v>
      </c>
      <c r="D35" s="5">
        <v>14</v>
      </c>
      <c r="E35" s="5">
        <v>14</v>
      </c>
      <c r="F35" s="35">
        <v>14</v>
      </c>
      <c r="G35" s="5">
        <v>14</v>
      </c>
      <c r="H35" s="5">
        <v>14.1</v>
      </c>
      <c r="I35" s="35">
        <v>14</v>
      </c>
      <c r="J35" s="5">
        <v>14</v>
      </c>
      <c r="K35" s="5">
        <v>14</v>
      </c>
      <c r="L35" s="5">
        <v>14</v>
      </c>
      <c r="M35" s="5">
        <v>14</v>
      </c>
      <c r="N35" s="6">
        <v>14.1</v>
      </c>
      <c r="P35" s="36">
        <f t="shared" si="4"/>
        <v>4.3733447605176501E-3</v>
      </c>
      <c r="Q35" s="39">
        <f t="shared" si="5"/>
        <v>4.3416973318053387E-3</v>
      </c>
      <c r="R35" s="39">
        <f t="shared" si="6"/>
        <v>4.3416973318053387E-3</v>
      </c>
      <c r="S35" s="36">
        <f t="shared" si="7"/>
        <v>2.8818921805662256E-3</v>
      </c>
      <c r="T35" s="39">
        <f t="shared" si="8"/>
        <v>2.8818921805662256E-3</v>
      </c>
      <c r="U35" s="39">
        <f t="shared" si="9"/>
        <v>5.7723893125600778E-3</v>
      </c>
      <c r="V35" s="36">
        <f t="shared" si="10"/>
        <v>4.3416973318053387E-3</v>
      </c>
      <c r="W35" s="39">
        <f t="shared" si="11"/>
        <v>4.3416973318053387E-3</v>
      </c>
      <c r="X35" s="39">
        <f t="shared" si="12"/>
        <v>4.3416973318053387E-3</v>
      </c>
      <c r="Y35" s="39">
        <f t="shared" si="13"/>
        <v>4.3416973318053387E-3</v>
      </c>
      <c r="Z35" s="39">
        <f t="shared" si="14"/>
        <v>2.8818921805662256E-3</v>
      </c>
      <c r="AA35" s="40">
        <f t="shared" si="15"/>
        <v>4.3105046583700179E-3</v>
      </c>
    </row>
    <row r="36" spans="1:27" x14ac:dyDescent="0.3">
      <c r="A36" s="33">
        <v>29</v>
      </c>
      <c r="B36" s="34">
        <v>1941</v>
      </c>
      <c r="C36" s="35">
        <v>14.1</v>
      </c>
      <c r="D36" s="5">
        <v>14.1</v>
      </c>
      <c r="E36" s="5">
        <v>14.2</v>
      </c>
      <c r="F36" s="35">
        <v>14.3</v>
      </c>
      <c r="G36" s="5">
        <v>14.4</v>
      </c>
      <c r="H36" s="5">
        <v>14.7</v>
      </c>
      <c r="I36" s="35">
        <v>14.7</v>
      </c>
      <c r="J36" s="5">
        <v>14.9</v>
      </c>
      <c r="K36" s="5">
        <v>15.1</v>
      </c>
      <c r="L36" s="5">
        <v>15.3</v>
      </c>
      <c r="M36" s="5">
        <v>15.4</v>
      </c>
      <c r="N36" s="6">
        <v>15.5</v>
      </c>
      <c r="P36" s="36">
        <f t="shared" si="4"/>
        <v>4.3105046583700179E-3</v>
      </c>
      <c r="Q36" s="39">
        <f t="shared" si="5"/>
        <v>4.3105046583700179E-3</v>
      </c>
      <c r="R36" s="39">
        <f t="shared" si="6"/>
        <v>7.1949867818710267E-3</v>
      </c>
      <c r="S36" s="36">
        <f t="shared" si="7"/>
        <v>8.6095920594224662E-3</v>
      </c>
      <c r="T36" s="39">
        <f t="shared" si="8"/>
        <v>1.0016305466987729E-2</v>
      </c>
      <c r="U36" s="39">
        <f t="shared" si="9"/>
        <v>1.271594910569096E-2</v>
      </c>
      <c r="V36" s="36">
        <f t="shared" si="10"/>
        <v>1.1254592439536637E-2</v>
      </c>
      <c r="W36" s="39">
        <f t="shared" si="11"/>
        <v>1.2538735617975361E-2</v>
      </c>
      <c r="X36" s="39">
        <f t="shared" si="12"/>
        <v>1.5242482362354037E-2</v>
      </c>
      <c r="Y36" s="39">
        <f t="shared" si="13"/>
        <v>1.7917730222104078E-2</v>
      </c>
      <c r="Z36" s="39">
        <f t="shared" si="14"/>
        <v>1.9244876491456564E-2</v>
      </c>
      <c r="AA36" s="40">
        <f t="shared" si="15"/>
        <v>2.0565146303212156E-2</v>
      </c>
    </row>
    <row r="37" spans="1:27" x14ac:dyDescent="0.3">
      <c r="A37" s="33">
        <v>30</v>
      </c>
      <c r="B37" s="34">
        <v>1942</v>
      </c>
      <c r="C37" s="35">
        <v>15.7</v>
      </c>
      <c r="D37" s="5">
        <v>15.8</v>
      </c>
      <c r="E37" s="5">
        <v>16</v>
      </c>
      <c r="F37" s="35">
        <v>16.100000000000001</v>
      </c>
      <c r="G37" s="5">
        <v>16.3</v>
      </c>
      <c r="H37" s="5">
        <v>16.3</v>
      </c>
      <c r="I37" s="35">
        <v>16.399999999999999</v>
      </c>
      <c r="J37" s="5">
        <v>16.5</v>
      </c>
      <c r="K37" s="5">
        <v>16.5</v>
      </c>
      <c r="L37" s="5">
        <v>16.7</v>
      </c>
      <c r="M37" s="5">
        <v>16.8</v>
      </c>
      <c r="N37" s="6">
        <v>16.899999999999999</v>
      </c>
      <c r="P37" s="36">
        <f t="shared" si="4"/>
        <v>2.1729912114063721E-2</v>
      </c>
      <c r="Q37" s="39">
        <f t="shared" si="5"/>
        <v>2.3028175404151918E-2</v>
      </c>
      <c r="R37" s="39">
        <f t="shared" si="6"/>
        <v>2.4156504665618916E-2</v>
      </c>
      <c r="S37" s="36">
        <f t="shared" si="7"/>
        <v>2.3995310426195848E-2</v>
      </c>
      <c r="T37" s="39">
        <f t="shared" si="8"/>
        <v>2.5097141450036498E-2</v>
      </c>
      <c r="U37" s="39">
        <f t="shared" si="9"/>
        <v>2.5097141450036498E-2</v>
      </c>
      <c r="V37" s="36">
        <f t="shared" si="10"/>
        <v>2.4932274840123947E-2</v>
      </c>
      <c r="W37" s="39">
        <f t="shared" si="11"/>
        <v>2.6179154775372693E-2</v>
      </c>
      <c r="X37" s="39">
        <f t="shared" si="12"/>
        <v>2.4769562701259185E-2</v>
      </c>
      <c r="Y37" s="39">
        <f t="shared" si="13"/>
        <v>2.724189437234914E-2</v>
      </c>
      <c r="Z37" s="39">
        <f t="shared" si="14"/>
        <v>2.9883869056928525E-2</v>
      </c>
      <c r="AA37" s="40">
        <f t="shared" si="15"/>
        <v>3.2535144023994489E-2</v>
      </c>
    </row>
    <row r="38" spans="1:27" x14ac:dyDescent="0.3">
      <c r="A38" s="33">
        <v>31</v>
      </c>
      <c r="B38" s="34">
        <v>1943</v>
      </c>
      <c r="C38" s="35">
        <v>16.899999999999999</v>
      </c>
      <c r="D38" s="5">
        <v>16.899999999999999</v>
      </c>
      <c r="E38" s="5">
        <v>17.2</v>
      </c>
      <c r="F38" s="35">
        <v>17.399999999999999</v>
      </c>
      <c r="G38" s="5">
        <v>17.5</v>
      </c>
      <c r="H38" s="5">
        <v>17.5</v>
      </c>
      <c r="I38" s="35">
        <v>17.399999999999999</v>
      </c>
      <c r="J38" s="5">
        <v>17.3</v>
      </c>
      <c r="K38" s="5">
        <v>17.399999999999999</v>
      </c>
      <c r="L38" s="5">
        <v>17.399999999999999</v>
      </c>
      <c r="M38" s="5">
        <v>17.399999999999999</v>
      </c>
      <c r="N38" s="6">
        <v>17.399999999999999</v>
      </c>
      <c r="P38" s="36">
        <f t="shared" si="4"/>
        <v>3.5427444654066553E-2</v>
      </c>
      <c r="Q38" s="39">
        <f t="shared" si="5"/>
        <v>3.6891987206707944E-2</v>
      </c>
      <c r="R38" s="39">
        <f t="shared" si="6"/>
        <v>4.0547396307595962E-2</v>
      </c>
      <c r="S38" s="36">
        <f t="shared" si="7"/>
        <v>4.1482988906745177E-2</v>
      </c>
      <c r="T38" s="39">
        <f t="shared" si="8"/>
        <v>4.4152150333517159E-2</v>
      </c>
      <c r="U38" s="39">
        <f t="shared" si="9"/>
        <v>4.4152150333517159E-2</v>
      </c>
      <c r="V38" s="36">
        <f t="shared" si="10"/>
        <v>4.295609661987454E-2</v>
      </c>
      <c r="W38" s="39">
        <f t="shared" si="11"/>
        <v>4.1754531105121284E-2</v>
      </c>
      <c r="X38" s="39">
        <f t="shared" si="12"/>
        <v>4.295609661987454E-2</v>
      </c>
      <c r="Y38" s="39">
        <f t="shared" si="13"/>
        <v>4.4441795090502056E-2</v>
      </c>
      <c r="Z38" s="39">
        <f t="shared" si="14"/>
        <v>4.4441795090502056E-2</v>
      </c>
      <c r="AA38" s="40">
        <f t="shared" si="15"/>
        <v>4.4441795090502056E-2</v>
      </c>
    </row>
    <row r="39" spans="1:27" x14ac:dyDescent="0.3">
      <c r="A39" s="33">
        <v>32</v>
      </c>
      <c r="B39" s="34">
        <v>1944</v>
      </c>
      <c r="C39" s="35">
        <v>17.399999999999999</v>
      </c>
      <c r="D39" s="5">
        <v>17.399999999999999</v>
      </c>
      <c r="E39" s="5">
        <v>17.399999999999999</v>
      </c>
      <c r="F39" s="35">
        <v>17.5</v>
      </c>
      <c r="G39" s="5">
        <v>17.5</v>
      </c>
      <c r="H39" s="5">
        <v>17.600000000000001</v>
      </c>
      <c r="I39" s="35">
        <v>17.7</v>
      </c>
      <c r="J39" s="5">
        <v>17.7</v>
      </c>
      <c r="K39" s="5">
        <v>17.7</v>
      </c>
      <c r="L39" s="5">
        <v>17.7</v>
      </c>
      <c r="M39" s="5">
        <v>17.7</v>
      </c>
      <c r="N39" s="6">
        <v>17.8</v>
      </c>
      <c r="P39" s="36">
        <f t="shared" si="4"/>
        <v>4.4441795090502056E-2</v>
      </c>
      <c r="Q39" s="39">
        <f t="shared" si="5"/>
        <v>4.5940283027151585E-2</v>
      </c>
      <c r="R39" s="39">
        <f t="shared" si="6"/>
        <v>4.5940283027151585E-2</v>
      </c>
      <c r="S39" s="36">
        <f t="shared" si="7"/>
        <v>4.8652973041576786E-2</v>
      </c>
      <c r="T39" s="39">
        <f t="shared" si="8"/>
        <v>4.8652973041576786E-2</v>
      </c>
      <c r="U39" s="39">
        <f t="shared" si="9"/>
        <v>4.9848703598428745E-2</v>
      </c>
      <c r="V39" s="36">
        <f t="shared" si="10"/>
        <v>5.1039011309523152E-2</v>
      </c>
      <c r="W39" s="39">
        <f t="shared" si="11"/>
        <v>5.1039011309523152E-2</v>
      </c>
      <c r="X39" s="39">
        <f t="shared" si="12"/>
        <v>4.652794771578006E-2</v>
      </c>
      <c r="Y39" s="39">
        <f t="shared" si="13"/>
        <v>4.801873431401682E-2</v>
      </c>
      <c r="Z39" s="39">
        <f t="shared" si="14"/>
        <v>4.801873431401682E-2</v>
      </c>
      <c r="AA39" s="40">
        <f t="shared" si="15"/>
        <v>4.9200269147087194E-2</v>
      </c>
    </row>
    <row r="40" spans="1:27" x14ac:dyDescent="0.3">
      <c r="A40" s="33">
        <v>33</v>
      </c>
      <c r="B40" s="34">
        <v>1945</v>
      </c>
      <c r="C40" s="35">
        <v>17.8</v>
      </c>
      <c r="D40" s="5">
        <v>17.8</v>
      </c>
      <c r="E40" s="5">
        <v>17.8</v>
      </c>
      <c r="F40" s="35">
        <v>17.8</v>
      </c>
      <c r="G40" s="5">
        <v>17.899999999999999</v>
      </c>
      <c r="H40" s="5">
        <v>18.100000000000001</v>
      </c>
      <c r="I40" s="35">
        <v>18.100000000000001</v>
      </c>
      <c r="J40" s="5">
        <v>18.100000000000001</v>
      </c>
      <c r="K40" s="5">
        <v>18.100000000000001</v>
      </c>
      <c r="L40" s="5">
        <v>18.100000000000001</v>
      </c>
      <c r="M40" s="5">
        <v>18.100000000000001</v>
      </c>
      <c r="N40" s="6">
        <v>18.2</v>
      </c>
      <c r="P40" s="36">
        <f t="shared" si="4"/>
        <v>5.0705584190813502E-2</v>
      </c>
      <c r="Q40" s="39">
        <f t="shared" si="5"/>
        <v>4.9200269147087194E-2</v>
      </c>
      <c r="R40" s="39">
        <f t="shared" si="6"/>
        <v>4.9200269147087194E-2</v>
      </c>
      <c r="S40" s="36">
        <f t="shared" si="7"/>
        <v>4.9200269147087194E-2</v>
      </c>
      <c r="T40" s="39">
        <f t="shared" si="8"/>
        <v>5.0376505587643727E-2</v>
      </c>
      <c r="U40" s="39">
        <f t="shared" si="9"/>
        <v>5.1215830591303302E-2</v>
      </c>
      <c r="V40" s="36">
        <f t="shared" si="10"/>
        <v>5.2713295112456926E-2</v>
      </c>
      <c r="W40" s="39">
        <f t="shared" si="11"/>
        <v>5.2713295112456926E-2</v>
      </c>
      <c r="X40" s="39">
        <f t="shared" si="12"/>
        <v>5.2713295112456926E-2</v>
      </c>
      <c r="Y40" s="39">
        <f t="shared" si="13"/>
        <v>5.2713295112456926E-2</v>
      </c>
      <c r="Z40" s="39">
        <f t="shared" si="14"/>
        <v>5.2713295112456926E-2</v>
      </c>
      <c r="AA40" s="40">
        <f t="shared" si="15"/>
        <v>5.2374836528325863E-2</v>
      </c>
    </row>
    <row r="41" spans="1:27" x14ac:dyDescent="0.3">
      <c r="A41" s="33">
        <v>34</v>
      </c>
      <c r="B41" s="34">
        <v>1946</v>
      </c>
      <c r="C41" s="35">
        <v>18.2</v>
      </c>
      <c r="D41" s="5">
        <v>18.100000000000001</v>
      </c>
      <c r="E41" s="5">
        <v>18.3</v>
      </c>
      <c r="F41" s="35">
        <v>18.399999999999999</v>
      </c>
      <c r="G41" s="5">
        <v>18.5</v>
      </c>
      <c r="H41" s="5">
        <v>18.7</v>
      </c>
      <c r="I41" s="35">
        <v>19.8</v>
      </c>
      <c r="J41" s="5">
        <v>20.2</v>
      </c>
      <c r="K41" s="5">
        <v>20.399999999999999</v>
      </c>
      <c r="L41" s="5">
        <v>20.8</v>
      </c>
      <c r="M41" s="5">
        <v>21.3</v>
      </c>
      <c r="N41" s="6">
        <v>21.5</v>
      </c>
      <c r="P41" s="36">
        <f t="shared" ref="P41:P72" si="16">IF(OR($B41&gt;$I$3,$B41&lt;$G$3+$H$4,NOT(ISNUMBER(C41)),$A41&lt;=$H$4),"",(C41/INDEX(Data,$A41-$H$4,P$6+1))^(1/$H$4)-1)</f>
        <v>5.2374836528325863E-2</v>
      </c>
      <c r="Q41" s="39">
        <f t="shared" ref="Q41:Q72" si="17">IF(OR($B41&gt;$I$3,$B41&lt;$G$3+$H$4,NOT(ISNUMBER(D41)),$A41&lt;=$H$4),"",(D41/INDEX(Data,$A41-$H$4,Q$6+1))^(1/$H$4)-1)</f>
        <v>5.1215830591303302E-2</v>
      </c>
      <c r="R41" s="39">
        <f t="shared" ref="R41:R72" si="18">IF(OR($B41&gt;$I$3,$B41&lt;$G$3+$H$4,NOT(ISNUMBER(E41)),$A41&lt;=$H$4),"",(E41/INDEX(Data,$A41-$H$4,R$6+1))^(1/$H$4)-1)</f>
        <v>5.2040718166592503E-2</v>
      </c>
      <c r="S41" s="36">
        <f t="shared" ref="S41:S72" si="19">IF(OR($B41&gt;$I$3,$B41&lt;$G$3+$H$4,NOT(ISNUMBER(F41)),$A41&lt;=$H$4),"",(F41/INDEX(Data,$A41-$H$4,S$6+1))^(1/$H$4)-1)</f>
        <v>5.1710856677278816E-2</v>
      </c>
      <c r="T41" s="39">
        <f t="shared" ref="T41:T72" si="20">IF(OR($B41&gt;$I$3,$B41&lt;$G$3+$H$4,NOT(ISNUMBER(G41)),$A41&lt;=$H$4),"",(G41/INDEX(Data,$A41-$H$4,T$6+1))^(1/$H$4)-1)</f>
        <v>5.1385170840670735E-2</v>
      </c>
      <c r="U41" s="39">
        <f t="shared" ref="U41:U72" si="21">IF(OR($B41&gt;$I$3,$B41&lt;$G$3+$H$4,NOT(ISNUMBER(H41)),$A41&lt;=$H$4),"",(H41/INDEX(Data,$A41-$H$4,U$6+1))^(1/$H$4)-1)</f>
        <v>4.9312519098211993E-2</v>
      </c>
      <c r="V41" s="36">
        <f t="shared" ref="V41:V72" si="22">IF(OR($B41&gt;$I$3,$B41&lt;$G$3+$H$4,NOT(ISNUMBER(I41)),$A41&lt;=$H$4),"",(I41/INDEX(Data,$A41-$H$4,V$6+1))^(1/$H$4)-1)</f>
        <v>6.1376752804700674E-2</v>
      </c>
      <c r="W41" s="39">
        <f t="shared" ref="W41:W72" si="23">IF(OR($B41&gt;$I$3,$B41&lt;$G$3+$H$4,NOT(ISNUMBER(J41)),$A41&lt;=$H$4),"",(J41/INDEX(Data,$A41-$H$4,W$6+1))^(1/$H$4)-1)</f>
        <v>6.2754665519285213E-2</v>
      </c>
      <c r="X41" s="39">
        <f t="shared" ref="X41:X72" si="24">IF(OR($B41&gt;$I$3,$B41&lt;$G$3+$H$4,NOT(ISNUMBER(K41)),$A41&lt;=$H$4),"",(K41/INDEX(Data,$A41-$H$4,X$6+1))^(1/$H$4)-1)</f>
        <v>6.2014983424147463E-2</v>
      </c>
      <c r="Y41" s="39">
        <f t="shared" ref="Y41:Y72" si="25">IF(OR($B41&gt;$I$3,$B41&lt;$G$3+$H$4,NOT(ISNUMBER(L41)),$A41&lt;=$H$4),"",(L41/INDEX(Data,$A41-$H$4,Y$6+1))^(1/$H$4)-1)</f>
        <v>6.3345459159369844E-2</v>
      </c>
      <c r="Z41" s="39">
        <f t="shared" ref="Z41:Z72" si="26">IF(OR($B41&gt;$I$3,$B41&lt;$G$3+$H$4,NOT(ISNUMBER(M41)),$A41&lt;=$H$4),"",(M41/INDEX(Data,$A41-$H$4,Z$6+1))^(1/$H$4)-1)</f>
        <v>6.7018075495394402E-2</v>
      </c>
      <c r="AA41" s="40">
        <f t="shared" ref="AA41:AA72" si="27">IF(OR($B41&gt;$I$3,$B41&lt;$G$3+$H$4,NOT(ISNUMBER(N41)),$A41&lt;=$H$4),"",(N41/INDEX(Data,$A41-$H$4,AA$6+1))^(1/$H$4)-1)</f>
        <v>6.7631434549900948E-2</v>
      </c>
    </row>
    <row r="42" spans="1:27" x14ac:dyDescent="0.3">
      <c r="A42" s="33">
        <v>35</v>
      </c>
      <c r="B42" s="34">
        <v>1947</v>
      </c>
      <c r="C42" s="35">
        <v>21.5</v>
      </c>
      <c r="D42" s="5">
        <v>21.5</v>
      </c>
      <c r="E42" s="5">
        <v>21.9</v>
      </c>
      <c r="F42" s="35">
        <v>21.9</v>
      </c>
      <c r="G42" s="5">
        <v>21.9</v>
      </c>
      <c r="H42" s="5">
        <v>22</v>
      </c>
      <c r="I42" s="35">
        <v>22.2</v>
      </c>
      <c r="J42" s="5">
        <v>22.5</v>
      </c>
      <c r="K42" s="5">
        <v>23</v>
      </c>
      <c r="L42" s="5">
        <v>23</v>
      </c>
      <c r="M42" s="5">
        <v>23.1</v>
      </c>
      <c r="N42" s="6">
        <v>23.4</v>
      </c>
      <c r="P42" s="36">
        <f t="shared" si="16"/>
        <v>6.4897387288807007E-2</v>
      </c>
      <c r="Q42" s="39">
        <f t="shared" si="17"/>
        <v>6.3545990309850975E-2</v>
      </c>
      <c r="R42" s="39">
        <f t="shared" si="18"/>
        <v>6.4792114991156557E-2</v>
      </c>
      <c r="S42" s="36">
        <f t="shared" si="19"/>
        <v>6.3466093297848136E-2</v>
      </c>
      <c r="T42" s="39">
        <f t="shared" si="20"/>
        <v>6.0843456936026108E-2</v>
      </c>
      <c r="U42" s="39">
        <f t="shared" si="21"/>
        <v>6.181049906838898E-2</v>
      </c>
      <c r="V42" s="36">
        <f t="shared" si="22"/>
        <v>6.2433669125828484E-2</v>
      </c>
      <c r="W42" s="39">
        <f t="shared" si="23"/>
        <v>6.3995312815083638E-2</v>
      </c>
      <c r="X42" s="39">
        <f t="shared" si="24"/>
        <v>6.8682698374176177E-2</v>
      </c>
      <c r="Y42" s="39">
        <f t="shared" si="25"/>
        <v>6.6110628352488821E-2</v>
      </c>
      <c r="Z42" s="39">
        <f t="shared" si="26"/>
        <v>6.5762756635474151E-2</v>
      </c>
      <c r="AA42" s="40">
        <f t="shared" si="27"/>
        <v>6.7249181879538877E-2</v>
      </c>
    </row>
    <row r="43" spans="1:27" x14ac:dyDescent="0.3">
      <c r="A43" s="33">
        <v>36</v>
      </c>
      <c r="B43" s="34">
        <v>1948</v>
      </c>
      <c r="C43" s="35">
        <v>23.7</v>
      </c>
      <c r="D43" s="5">
        <v>23.5</v>
      </c>
      <c r="E43" s="5">
        <v>23.4</v>
      </c>
      <c r="F43" s="35">
        <v>23.8</v>
      </c>
      <c r="G43" s="5">
        <v>23.9</v>
      </c>
      <c r="H43" s="5">
        <v>24.1</v>
      </c>
      <c r="I43" s="35">
        <v>24.4</v>
      </c>
      <c r="J43" s="5">
        <v>24.5</v>
      </c>
      <c r="K43" s="5">
        <v>24.5</v>
      </c>
      <c r="L43" s="5">
        <v>24.4</v>
      </c>
      <c r="M43" s="5">
        <v>24.2</v>
      </c>
      <c r="N43" s="6">
        <v>24.1</v>
      </c>
      <c r="P43" s="36">
        <f t="shared" si="16"/>
        <v>6.9971791714230847E-2</v>
      </c>
      <c r="Q43" s="39">
        <f t="shared" si="17"/>
        <v>6.8159805373723126E-2</v>
      </c>
      <c r="R43" s="39">
        <f t="shared" si="18"/>
        <v>6.3499970275914475E-2</v>
      </c>
      <c r="S43" s="36">
        <f t="shared" si="19"/>
        <v>6.464677224279991E-2</v>
      </c>
      <c r="T43" s="39">
        <f t="shared" si="20"/>
        <v>6.4319380586405295E-2</v>
      </c>
      <c r="U43" s="39">
        <f t="shared" si="21"/>
        <v>6.6094735546310845E-2</v>
      </c>
      <c r="V43" s="36">
        <f t="shared" si="22"/>
        <v>6.9961413009644646E-2</v>
      </c>
      <c r="W43" s="39">
        <f t="shared" si="23"/>
        <v>7.2072105746064707E-2</v>
      </c>
      <c r="X43" s="39">
        <f t="shared" si="24"/>
        <v>7.0836996352900305E-2</v>
      </c>
      <c r="Y43" s="39">
        <f t="shared" si="25"/>
        <v>6.9961413009644646E-2</v>
      </c>
      <c r="Z43" s="39">
        <f t="shared" si="26"/>
        <v>6.8201598525000628E-2</v>
      </c>
      <c r="AA43" s="40">
        <f t="shared" si="27"/>
        <v>6.7317324466091177E-2</v>
      </c>
    </row>
    <row r="44" spans="1:27" x14ac:dyDescent="0.3">
      <c r="A44" s="33">
        <v>37</v>
      </c>
      <c r="B44" s="34">
        <v>1949</v>
      </c>
      <c r="C44" s="35">
        <v>24</v>
      </c>
      <c r="D44" s="5">
        <v>23.8</v>
      </c>
      <c r="E44" s="5">
        <v>23.8</v>
      </c>
      <c r="F44" s="35">
        <v>23.9</v>
      </c>
      <c r="G44" s="5">
        <v>23.8</v>
      </c>
      <c r="H44" s="5">
        <v>23.9</v>
      </c>
      <c r="I44" s="35">
        <v>23.7</v>
      </c>
      <c r="J44" s="5">
        <v>23.8</v>
      </c>
      <c r="K44" s="5">
        <v>23.9</v>
      </c>
      <c r="L44" s="5">
        <v>23.7</v>
      </c>
      <c r="M44" s="5">
        <v>23.8</v>
      </c>
      <c r="N44" s="6">
        <v>23.6</v>
      </c>
      <c r="P44" s="36">
        <f t="shared" si="16"/>
        <v>6.6430110168431922E-2</v>
      </c>
      <c r="Q44" s="39">
        <f t="shared" si="17"/>
        <v>6.464677224279991E-2</v>
      </c>
      <c r="R44" s="39">
        <f t="shared" si="18"/>
        <v>6.464677224279991E-2</v>
      </c>
      <c r="S44" s="36">
        <f t="shared" si="19"/>
        <v>6.4319380586405295E-2</v>
      </c>
      <c r="T44" s="39">
        <f t="shared" si="20"/>
        <v>6.342724238285391E-2</v>
      </c>
      <c r="U44" s="39">
        <f t="shared" si="21"/>
        <v>6.3107168577898776E-2</v>
      </c>
      <c r="V44" s="36">
        <f t="shared" si="22"/>
        <v>6.0119970792216204E-2</v>
      </c>
      <c r="W44" s="39">
        <f t="shared" si="23"/>
        <v>6.1013080712164935E-2</v>
      </c>
      <c r="X44" s="39">
        <f t="shared" si="24"/>
        <v>6.1903193609451623E-2</v>
      </c>
      <c r="Y44" s="39">
        <f t="shared" si="25"/>
        <v>6.0119970792216204E-2</v>
      </c>
      <c r="Z44" s="39">
        <f t="shared" si="26"/>
        <v>6.1013080712164935E-2</v>
      </c>
      <c r="AA44" s="40">
        <f t="shared" si="27"/>
        <v>5.8031018380900745E-2</v>
      </c>
    </row>
    <row r="45" spans="1:27" x14ac:dyDescent="0.3">
      <c r="A45" s="33">
        <v>38</v>
      </c>
      <c r="B45" s="34">
        <v>1950</v>
      </c>
      <c r="C45" s="35">
        <v>23.5</v>
      </c>
      <c r="D45" s="5">
        <v>23.5</v>
      </c>
      <c r="E45" s="5">
        <v>23.6</v>
      </c>
      <c r="F45" s="35">
        <v>23.6</v>
      </c>
      <c r="G45" s="5">
        <v>23.7</v>
      </c>
      <c r="H45" s="5">
        <v>23.8</v>
      </c>
      <c r="I45" s="35">
        <v>24.1</v>
      </c>
      <c r="J45" s="5">
        <v>24.3</v>
      </c>
      <c r="K45" s="5">
        <v>24.4</v>
      </c>
      <c r="L45" s="5">
        <v>24.6</v>
      </c>
      <c r="M45" s="5">
        <v>24.7</v>
      </c>
      <c r="N45" s="6">
        <v>25</v>
      </c>
      <c r="P45" s="36">
        <f t="shared" si="16"/>
        <v>5.713285832663928E-2</v>
      </c>
      <c r="Q45" s="39">
        <f t="shared" si="17"/>
        <v>5.713285832663928E-2</v>
      </c>
      <c r="R45" s="39">
        <f t="shared" si="18"/>
        <v>5.8031018380900745E-2</v>
      </c>
      <c r="S45" s="36">
        <f t="shared" si="19"/>
        <v>5.8031018380900745E-2</v>
      </c>
      <c r="T45" s="39">
        <f t="shared" si="20"/>
        <v>5.7740328444509936E-2</v>
      </c>
      <c r="U45" s="39">
        <f t="shared" si="21"/>
        <v>5.6281507131334063E-2</v>
      </c>
      <c r="V45" s="36">
        <f t="shared" si="22"/>
        <v>5.8931075984437031E-2</v>
      </c>
      <c r="W45" s="39">
        <f t="shared" si="23"/>
        <v>6.0682832588144997E-2</v>
      </c>
      <c r="X45" s="39">
        <f t="shared" si="24"/>
        <v>6.1554389091271311E-2</v>
      </c>
      <c r="Y45" s="39">
        <f t="shared" si="25"/>
        <v>6.3288964341329246E-2</v>
      </c>
      <c r="Z45" s="39">
        <f t="shared" si="26"/>
        <v>6.4152024702405885E-2</v>
      </c>
      <c r="AA45" s="40">
        <f t="shared" si="27"/>
        <v>6.5549731881965778E-2</v>
      </c>
    </row>
    <row r="46" spans="1:27" x14ac:dyDescent="0.3">
      <c r="A46" s="33">
        <v>39</v>
      </c>
      <c r="B46" s="34">
        <v>1951</v>
      </c>
      <c r="C46" s="35">
        <v>25.4</v>
      </c>
      <c r="D46" s="5">
        <v>25.7</v>
      </c>
      <c r="E46" s="5">
        <v>25.8</v>
      </c>
      <c r="F46" s="35">
        <v>25.8</v>
      </c>
      <c r="G46" s="5">
        <v>25.9</v>
      </c>
      <c r="H46" s="5">
        <v>25.9</v>
      </c>
      <c r="I46" s="35">
        <v>25.9</v>
      </c>
      <c r="J46" s="5">
        <v>25.9</v>
      </c>
      <c r="K46" s="5">
        <v>26.1</v>
      </c>
      <c r="L46" s="5">
        <v>26.2</v>
      </c>
      <c r="M46" s="5">
        <v>26.4</v>
      </c>
      <c r="N46" s="6">
        <v>26.5</v>
      </c>
      <c r="P46" s="36">
        <f t="shared" si="16"/>
        <v>6.8937875742901333E-2</v>
      </c>
      <c r="Q46" s="39">
        <f t="shared" si="17"/>
        <v>7.2632396397782628E-2</v>
      </c>
      <c r="R46" s="39">
        <f t="shared" si="18"/>
        <v>7.1109135051968808E-2</v>
      </c>
      <c r="S46" s="36">
        <f t="shared" si="19"/>
        <v>6.9942346731201255E-2</v>
      </c>
      <c r="T46" s="39">
        <f t="shared" si="20"/>
        <v>6.9610375725068785E-2</v>
      </c>
      <c r="U46" s="39">
        <f t="shared" si="21"/>
        <v>6.7312587843738836E-2</v>
      </c>
      <c r="V46" s="36">
        <f t="shared" si="22"/>
        <v>5.5180883937846481E-2</v>
      </c>
      <c r="W46" s="39">
        <f t="shared" si="23"/>
        <v>5.0968450467605564E-2</v>
      </c>
      <c r="X46" s="39">
        <f t="shared" si="24"/>
        <v>5.0514540483742598E-2</v>
      </c>
      <c r="Y46" s="39">
        <f t="shared" si="25"/>
        <v>4.7243301775808044E-2</v>
      </c>
      <c r="Z46" s="39">
        <f t="shared" si="26"/>
        <v>4.3866270105830774E-2</v>
      </c>
      <c r="AA46" s="40">
        <f t="shared" si="27"/>
        <v>4.2705064154178629E-2</v>
      </c>
    </row>
    <row r="47" spans="1:27" x14ac:dyDescent="0.3">
      <c r="A47" s="33">
        <v>40</v>
      </c>
      <c r="B47" s="34">
        <v>1952</v>
      </c>
      <c r="C47" s="35">
        <v>26.5</v>
      </c>
      <c r="D47" s="5">
        <v>26.3</v>
      </c>
      <c r="E47" s="5">
        <v>26.3</v>
      </c>
      <c r="F47" s="35">
        <v>26.4</v>
      </c>
      <c r="G47" s="5">
        <v>26.4</v>
      </c>
      <c r="H47" s="5">
        <v>26.5</v>
      </c>
      <c r="I47" s="35">
        <v>26.7</v>
      </c>
      <c r="J47" s="5">
        <v>26.7</v>
      </c>
      <c r="K47" s="5">
        <v>26.7</v>
      </c>
      <c r="L47" s="5">
        <v>26.7</v>
      </c>
      <c r="M47" s="5">
        <v>26.7</v>
      </c>
      <c r="N47" s="6">
        <v>26.7</v>
      </c>
      <c r="P47" s="36">
        <f t="shared" si="16"/>
        <v>4.2705064154178629E-2</v>
      </c>
      <c r="Q47" s="39">
        <f t="shared" si="17"/>
        <v>4.1126396708284663E-2</v>
      </c>
      <c r="R47" s="39">
        <f t="shared" si="18"/>
        <v>3.7295100860896158E-2</v>
      </c>
      <c r="S47" s="36">
        <f t="shared" si="19"/>
        <v>3.8082721435300781E-2</v>
      </c>
      <c r="T47" s="39">
        <f t="shared" si="20"/>
        <v>3.8082721435300781E-2</v>
      </c>
      <c r="U47" s="39">
        <f t="shared" si="21"/>
        <v>3.7921811632987579E-2</v>
      </c>
      <c r="V47" s="36">
        <f t="shared" si="22"/>
        <v>3.7604047981727673E-2</v>
      </c>
      <c r="W47" s="39">
        <f t="shared" si="23"/>
        <v>3.4822227649000004E-2</v>
      </c>
      <c r="X47" s="39">
        <f t="shared" si="24"/>
        <v>3.0283358653095727E-2</v>
      </c>
      <c r="Y47" s="39">
        <f t="shared" si="25"/>
        <v>3.0283358653095727E-2</v>
      </c>
      <c r="Z47" s="39">
        <f t="shared" si="26"/>
        <v>2.9389789781181674E-2</v>
      </c>
      <c r="AA47" s="40">
        <f t="shared" si="27"/>
        <v>2.6736688019944443E-2</v>
      </c>
    </row>
    <row r="48" spans="1:27" x14ac:dyDescent="0.3">
      <c r="A48" s="33">
        <v>41</v>
      </c>
      <c r="B48" s="34">
        <v>1953</v>
      </c>
      <c r="C48" s="35">
        <v>26.6</v>
      </c>
      <c r="D48" s="5">
        <v>26.5</v>
      </c>
      <c r="E48" s="5">
        <v>26.6</v>
      </c>
      <c r="F48" s="35">
        <v>26.6</v>
      </c>
      <c r="G48" s="5">
        <v>26.7</v>
      </c>
      <c r="H48" s="5">
        <v>26.8</v>
      </c>
      <c r="I48" s="35">
        <v>26.8</v>
      </c>
      <c r="J48" s="5">
        <v>26.9</v>
      </c>
      <c r="K48" s="5">
        <v>26.9</v>
      </c>
      <c r="L48" s="5">
        <v>27</v>
      </c>
      <c r="M48" s="5">
        <v>26.9</v>
      </c>
      <c r="N48" s="6">
        <v>26.9</v>
      </c>
      <c r="P48" s="36">
        <f t="shared" si="16"/>
        <v>2.3355806592373796E-2</v>
      </c>
      <c r="Q48" s="39">
        <f t="shared" si="17"/>
        <v>2.4319881761777573E-2</v>
      </c>
      <c r="R48" s="39">
        <f t="shared" si="18"/>
        <v>2.5966442075373797E-2</v>
      </c>
      <c r="S48" s="36">
        <f t="shared" si="19"/>
        <v>2.2494394759551506E-2</v>
      </c>
      <c r="T48" s="39">
        <f t="shared" si="20"/>
        <v>2.2404311114722297E-2</v>
      </c>
      <c r="U48" s="39">
        <f t="shared" si="21"/>
        <v>2.1465141017063427E-2</v>
      </c>
      <c r="V48" s="36">
        <f t="shared" si="22"/>
        <v>1.8940896456312917E-2</v>
      </c>
      <c r="W48" s="39">
        <f t="shared" si="23"/>
        <v>1.886639704191051E-2</v>
      </c>
      <c r="X48" s="39">
        <f t="shared" si="24"/>
        <v>1.886639704191051E-2</v>
      </c>
      <c r="Y48" s="39">
        <f t="shared" si="25"/>
        <v>2.0457184262680395E-2</v>
      </c>
      <c r="Z48" s="39">
        <f t="shared" si="26"/>
        <v>2.1380078254700008E-2</v>
      </c>
      <c r="AA48" s="40">
        <f t="shared" si="27"/>
        <v>2.2226293233867045E-2</v>
      </c>
    </row>
    <row r="49" spans="1:27" x14ac:dyDescent="0.3">
      <c r="A49" s="33">
        <v>42</v>
      </c>
      <c r="B49" s="34">
        <v>1954</v>
      </c>
      <c r="C49" s="35">
        <v>26.9</v>
      </c>
      <c r="D49" s="5">
        <v>26.9</v>
      </c>
      <c r="E49" s="5">
        <v>26.9</v>
      </c>
      <c r="F49" s="35">
        <v>26.8</v>
      </c>
      <c r="G49" s="5">
        <v>26.9</v>
      </c>
      <c r="H49" s="5">
        <v>26.9</v>
      </c>
      <c r="I49" s="35">
        <v>26.9</v>
      </c>
      <c r="J49" s="5">
        <v>26.9</v>
      </c>
      <c r="K49" s="5">
        <v>26.8</v>
      </c>
      <c r="L49" s="5">
        <v>26.8</v>
      </c>
      <c r="M49" s="5">
        <v>26.8</v>
      </c>
      <c r="N49" s="6">
        <v>26.7</v>
      </c>
      <c r="P49" s="36">
        <f t="shared" si="16"/>
        <v>2.3076732258565213E-2</v>
      </c>
      <c r="Q49" s="39">
        <f t="shared" si="17"/>
        <v>2.4790438236018231E-2</v>
      </c>
      <c r="R49" s="39">
        <f t="shared" si="18"/>
        <v>2.4790438236018231E-2</v>
      </c>
      <c r="S49" s="36">
        <f t="shared" si="19"/>
        <v>2.3169012277470369E-2</v>
      </c>
      <c r="T49" s="39">
        <f t="shared" si="20"/>
        <v>2.4790438236018231E-2</v>
      </c>
      <c r="U49" s="39">
        <f t="shared" si="21"/>
        <v>2.39314341463992E-2</v>
      </c>
      <c r="V49" s="36">
        <f t="shared" si="22"/>
        <v>2.565378439633359E-2</v>
      </c>
      <c r="W49" s="39">
        <f t="shared" si="23"/>
        <v>2.4790438236018231E-2</v>
      </c>
      <c r="X49" s="39">
        <f t="shared" si="24"/>
        <v>2.3169012277470369E-2</v>
      </c>
      <c r="Y49" s="39">
        <f t="shared" si="25"/>
        <v>2.4890080061164443E-2</v>
      </c>
      <c r="Z49" s="39">
        <f t="shared" si="26"/>
        <v>2.4027376750527463E-2</v>
      </c>
      <c r="AA49" s="40">
        <f t="shared" si="27"/>
        <v>2.4990527080444247E-2</v>
      </c>
    </row>
    <row r="50" spans="1:27" x14ac:dyDescent="0.3">
      <c r="A50" s="33">
        <v>43</v>
      </c>
      <c r="B50" s="34">
        <v>1955</v>
      </c>
      <c r="C50" s="35">
        <v>26.7</v>
      </c>
      <c r="D50" s="5">
        <v>26.7</v>
      </c>
      <c r="E50" s="5">
        <v>26.7</v>
      </c>
      <c r="F50" s="35">
        <v>26.7</v>
      </c>
      <c r="G50" s="5">
        <v>26.7</v>
      </c>
      <c r="H50" s="5">
        <v>26.7</v>
      </c>
      <c r="I50" s="35">
        <v>26.8</v>
      </c>
      <c r="J50" s="5">
        <v>26.8</v>
      </c>
      <c r="K50" s="5">
        <v>26.9</v>
      </c>
      <c r="L50" s="5">
        <v>26.9</v>
      </c>
      <c r="M50" s="5">
        <v>26.9</v>
      </c>
      <c r="N50" s="6">
        <v>26.8</v>
      </c>
      <c r="P50" s="36">
        <f t="shared" si="16"/>
        <v>2.5861378402649349E-2</v>
      </c>
      <c r="Q50" s="39">
        <f t="shared" si="17"/>
        <v>2.5861378402649349E-2</v>
      </c>
      <c r="R50" s="39">
        <f t="shared" si="18"/>
        <v>2.4990527080444247E-2</v>
      </c>
      <c r="S50" s="36">
        <f t="shared" si="19"/>
        <v>2.4990527080444247E-2</v>
      </c>
      <c r="T50" s="39">
        <f t="shared" si="20"/>
        <v>2.412409259818693E-2</v>
      </c>
      <c r="U50" s="39">
        <f t="shared" si="21"/>
        <v>2.3262034059055692E-2</v>
      </c>
      <c r="V50" s="36">
        <f t="shared" si="22"/>
        <v>2.1465141017063427E-2</v>
      </c>
      <c r="W50" s="39">
        <f t="shared" si="23"/>
        <v>1.9778153869484116E-2</v>
      </c>
      <c r="X50" s="39">
        <f t="shared" si="24"/>
        <v>1.9700167713829764E-2</v>
      </c>
      <c r="Y50" s="39">
        <f t="shared" si="25"/>
        <v>1.8036700177992193E-2</v>
      </c>
      <c r="Z50" s="39">
        <f t="shared" si="26"/>
        <v>1.7211040778161157E-2</v>
      </c>
      <c r="AA50" s="40">
        <f t="shared" si="27"/>
        <v>1.4002339666480124E-2</v>
      </c>
    </row>
    <row r="51" spans="1:27" x14ac:dyDescent="0.3">
      <c r="A51" s="33">
        <v>44</v>
      </c>
      <c r="B51" s="34">
        <v>1956</v>
      </c>
      <c r="C51" s="35">
        <v>26.8</v>
      </c>
      <c r="D51" s="5">
        <v>26.8</v>
      </c>
      <c r="E51" s="5">
        <v>26.8</v>
      </c>
      <c r="F51" s="35">
        <v>26.9</v>
      </c>
      <c r="G51" s="5">
        <v>27</v>
      </c>
      <c r="H51" s="5">
        <v>27.2</v>
      </c>
      <c r="I51" s="35">
        <v>27.4</v>
      </c>
      <c r="J51" s="5">
        <v>27.3</v>
      </c>
      <c r="K51" s="5">
        <v>27.4</v>
      </c>
      <c r="L51" s="5">
        <v>27.5</v>
      </c>
      <c r="M51" s="5">
        <v>27.5</v>
      </c>
      <c r="N51" s="6">
        <v>27.6</v>
      </c>
      <c r="P51" s="36">
        <f t="shared" si="16"/>
        <v>1.0788321452626981E-2</v>
      </c>
      <c r="Q51" s="39">
        <f t="shared" si="17"/>
        <v>8.4174079492027598E-3</v>
      </c>
      <c r="R51" s="39">
        <f t="shared" si="18"/>
        <v>7.6344742347942418E-3</v>
      </c>
      <c r="S51" s="36">
        <f t="shared" si="19"/>
        <v>8.3853204291421957E-3</v>
      </c>
      <c r="T51" s="39">
        <f t="shared" si="20"/>
        <v>8.3534766516453196E-3</v>
      </c>
      <c r="U51" s="39">
        <f t="shared" si="21"/>
        <v>9.8429269818798293E-3</v>
      </c>
      <c r="V51" s="36">
        <f t="shared" si="22"/>
        <v>1.132364144828335E-2</v>
      </c>
      <c r="W51" s="39">
        <f t="shared" si="23"/>
        <v>1.0584368990204318E-2</v>
      </c>
      <c r="X51" s="39">
        <f t="shared" si="24"/>
        <v>9.7689474818871691E-3</v>
      </c>
      <c r="Y51" s="39">
        <f t="shared" si="25"/>
        <v>9.7323732709293509E-3</v>
      </c>
      <c r="Z51" s="39">
        <f t="shared" si="26"/>
        <v>8.197818497166498E-3</v>
      </c>
      <c r="AA51" s="40">
        <f t="shared" si="27"/>
        <v>8.167380498786736E-3</v>
      </c>
    </row>
    <row r="52" spans="1:27" x14ac:dyDescent="0.3">
      <c r="A52" s="33">
        <v>45</v>
      </c>
      <c r="B52" s="34">
        <v>1957</v>
      </c>
      <c r="C52" s="35">
        <v>27.6</v>
      </c>
      <c r="D52" s="5">
        <v>27.7</v>
      </c>
      <c r="E52" s="5">
        <v>27.8</v>
      </c>
      <c r="F52" s="35">
        <v>27.9</v>
      </c>
      <c r="G52" s="5">
        <v>28</v>
      </c>
      <c r="H52" s="5">
        <v>28.1</v>
      </c>
      <c r="I52" s="35">
        <v>28.3</v>
      </c>
      <c r="J52" s="5">
        <v>28.3</v>
      </c>
      <c r="K52" s="5">
        <v>28.3</v>
      </c>
      <c r="L52" s="5">
        <v>28.3</v>
      </c>
      <c r="M52" s="5">
        <v>28.4</v>
      </c>
      <c r="N52" s="6">
        <v>28.4</v>
      </c>
      <c r="P52" s="36">
        <f t="shared" si="16"/>
        <v>8.167380498786736E-3</v>
      </c>
      <c r="Q52" s="39">
        <f t="shared" si="17"/>
        <v>1.0426677688527786E-2</v>
      </c>
      <c r="R52" s="39">
        <f t="shared" si="18"/>
        <v>1.1155176410790002E-2</v>
      </c>
      <c r="S52" s="36">
        <f t="shared" si="19"/>
        <v>1.1113840658202756E-2</v>
      </c>
      <c r="T52" s="39">
        <f t="shared" si="20"/>
        <v>1.1837616518241667E-2</v>
      </c>
      <c r="U52" s="39">
        <f t="shared" si="21"/>
        <v>1.1793975552108371E-2</v>
      </c>
      <c r="V52" s="36">
        <f t="shared" si="22"/>
        <v>1.1707652142169955E-2</v>
      </c>
      <c r="W52" s="39">
        <f t="shared" si="23"/>
        <v>1.1707652142169955E-2</v>
      </c>
      <c r="X52" s="39">
        <f t="shared" si="24"/>
        <v>1.1707652142169955E-2</v>
      </c>
      <c r="Y52" s="39">
        <f t="shared" si="25"/>
        <v>1.1707652142169955E-2</v>
      </c>
      <c r="Z52" s="39">
        <f t="shared" si="26"/>
        <v>1.2421631436115632E-2</v>
      </c>
      <c r="AA52" s="40">
        <f t="shared" si="27"/>
        <v>1.2421631436115632E-2</v>
      </c>
    </row>
    <row r="53" spans="1:27" x14ac:dyDescent="0.3">
      <c r="A53" s="33">
        <v>46</v>
      </c>
      <c r="B53" s="34">
        <v>1958</v>
      </c>
      <c r="C53" s="35">
        <v>28.6</v>
      </c>
      <c r="D53" s="5">
        <v>28.6</v>
      </c>
      <c r="E53" s="5">
        <v>28.8</v>
      </c>
      <c r="F53" s="35">
        <v>28.9</v>
      </c>
      <c r="G53" s="5">
        <v>28.9</v>
      </c>
      <c r="H53" s="5">
        <v>28.9</v>
      </c>
      <c r="I53" s="35">
        <v>29</v>
      </c>
      <c r="J53" s="5">
        <v>28.9</v>
      </c>
      <c r="K53" s="5">
        <v>28.9</v>
      </c>
      <c r="L53" s="5">
        <v>28.9</v>
      </c>
      <c r="M53" s="5">
        <v>29</v>
      </c>
      <c r="N53" s="6">
        <v>28.9</v>
      </c>
      <c r="P53" s="36">
        <f t="shared" si="16"/>
        <v>1.4604722220322275E-2</v>
      </c>
      <c r="Q53" s="39">
        <f t="shared" si="17"/>
        <v>1.5369308410329907E-2</v>
      </c>
      <c r="R53" s="39">
        <f t="shared" si="18"/>
        <v>1.6019797069265707E-2</v>
      </c>
      <c r="S53" s="36">
        <f t="shared" si="19"/>
        <v>1.6724388452048711E-2</v>
      </c>
      <c r="T53" s="39">
        <f t="shared" si="20"/>
        <v>1.5961653618387084E-2</v>
      </c>
      <c r="U53" s="39">
        <f t="shared" si="21"/>
        <v>1.5202339127323494E-2</v>
      </c>
      <c r="V53" s="36">
        <f t="shared" si="22"/>
        <v>1.5903930909294761E-2</v>
      </c>
      <c r="W53" s="39">
        <f t="shared" si="23"/>
        <v>1.4446416964055242E-2</v>
      </c>
      <c r="X53" s="39">
        <f t="shared" si="24"/>
        <v>1.4446416964055242E-2</v>
      </c>
      <c r="Y53" s="39">
        <f t="shared" si="25"/>
        <v>1.3693859446300305E-2</v>
      </c>
      <c r="Z53" s="39">
        <f t="shared" si="26"/>
        <v>1.5147486339056826E-2</v>
      </c>
      <c r="AA53" s="40">
        <f t="shared" si="27"/>
        <v>1.4446416964055242E-2</v>
      </c>
    </row>
    <row r="54" spans="1:27" x14ac:dyDescent="0.3">
      <c r="A54" s="33">
        <v>47</v>
      </c>
      <c r="B54" s="34">
        <v>1959</v>
      </c>
      <c r="C54" s="35">
        <v>29</v>
      </c>
      <c r="D54" s="5">
        <v>28.9</v>
      </c>
      <c r="E54" s="5">
        <v>28.9</v>
      </c>
      <c r="F54" s="35">
        <v>29</v>
      </c>
      <c r="G54" s="5">
        <v>29</v>
      </c>
      <c r="H54" s="5">
        <v>29.1</v>
      </c>
      <c r="I54" s="35">
        <v>29.2</v>
      </c>
      <c r="J54" s="5">
        <v>29.2</v>
      </c>
      <c r="K54" s="5">
        <v>29.3</v>
      </c>
      <c r="L54" s="5">
        <v>29.4</v>
      </c>
      <c r="M54" s="5">
        <v>29.4</v>
      </c>
      <c r="N54" s="6">
        <v>29.4</v>
      </c>
      <c r="P54" s="36">
        <f t="shared" si="16"/>
        <v>1.5147486339056826E-2</v>
      </c>
      <c r="Q54" s="39">
        <f t="shared" si="17"/>
        <v>1.4446416964055242E-2</v>
      </c>
      <c r="R54" s="39">
        <f t="shared" si="18"/>
        <v>1.4446416964055242E-2</v>
      </c>
      <c r="S54" s="36">
        <f t="shared" si="19"/>
        <v>1.5903930909294761E-2</v>
      </c>
      <c r="T54" s="39">
        <f t="shared" si="20"/>
        <v>1.5147486339056826E-2</v>
      </c>
      <c r="U54" s="39">
        <f t="shared" si="21"/>
        <v>1.5846624389338038E-2</v>
      </c>
      <c r="V54" s="36">
        <f t="shared" si="22"/>
        <v>1.6543843044878326E-2</v>
      </c>
      <c r="W54" s="39">
        <f t="shared" si="23"/>
        <v>1.6543843044878326E-2</v>
      </c>
      <c r="X54" s="39">
        <f t="shared" si="24"/>
        <v>1.7997157313192513E-2</v>
      </c>
      <c r="Y54" s="39">
        <f t="shared" si="25"/>
        <v>1.8691089217110379E-2</v>
      </c>
      <c r="Z54" s="39">
        <f t="shared" si="26"/>
        <v>1.8691089217110379E-2</v>
      </c>
      <c r="AA54" s="40">
        <f t="shared" si="27"/>
        <v>1.9453013097845862E-2</v>
      </c>
    </row>
    <row r="55" spans="1:27" x14ac:dyDescent="0.3">
      <c r="A55" s="33">
        <v>48</v>
      </c>
      <c r="B55" s="34">
        <v>1960</v>
      </c>
      <c r="C55" s="35">
        <v>29.3</v>
      </c>
      <c r="D55" s="5">
        <v>29.4</v>
      </c>
      <c r="E55" s="5">
        <v>29.4</v>
      </c>
      <c r="F55" s="35">
        <v>29.5</v>
      </c>
      <c r="G55" s="5">
        <v>29.5</v>
      </c>
      <c r="H55" s="5">
        <v>29.6</v>
      </c>
      <c r="I55" s="35">
        <v>29.6</v>
      </c>
      <c r="J55" s="5">
        <v>29.6</v>
      </c>
      <c r="K55" s="5">
        <v>29.6</v>
      </c>
      <c r="L55" s="5">
        <v>29.8</v>
      </c>
      <c r="M55" s="5">
        <v>29.8</v>
      </c>
      <c r="N55" s="6">
        <v>29.8</v>
      </c>
      <c r="P55" s="36">
        <f t="shared" si="16"/>
        <v>1.8758562171729221E-2</v>
      </c>
      <c r="Q55" s="39">
        <f t="shared" si="17"/>
        <v>1.9453013097845862E-2</v>
      </c>
      <c r="R55" s="39">
        <f t="shared" si="18"/>
        <v>1.9453013097845862E-2</v>
      </c>
      <c r="S55" s="36">
        <f t="shared" si="19"/>
        <v>2.0145576925130193E-2</v>
      </c>
      <c r="T55" s="39">
        <f t="shared" si="20"/>
        <v>2.0145576925130193E-2</v>
      </c>
      <c r="U55" s="39">
        <f t="shared" si="21"/>
        <v>2.0836265152528677E-2</v>
      </c>
      <c r="V55" s="36">
        <f t="shared" si="22"/>
        <v>2.0073307449969047E-2</v>
      </c>
      <c r="W55" s="39">
        <f t="shared" si="23"/>
        <v>2.0073307449969047E-2</v>
      </c>
      <c r="X55" s="39">
        <f t="shared" si="24"/>
        <v>1.931375835168514E-2</v>
      </c>
      <c r="Y55" s="39">
        <f t="shared" si="25"/>
        <v>2.0687501557454802E-2</v>
      </c>
      <c r="Z55" s="39">
        <f t="shared" si="26"/>
        <v>2.0687501557454802E-2</v>
      </c>
      <c r="AA55" s="40">
        <f t="shared" si="27"/>
        <v>2.1448074310530751E-2</v>
      </c>
    </row>
    <row r="56" spans="1:27" x14ac:dyDescent="0.3">
      <c r="A56" s="33">
        <v>49</v>
      </c>
      <c r="B56" s="34">
        <v>1961</v>
      </c>
      <c r="C56" s="35">
        <v>29.8</v>
      </c>
      <c r="D56" s="5">
        <v>29.8</v>
      </c>
      <c r="E56" s="5">
        <v>29.8</v>
      </c>
      <c r="F56" s="35">
        <v>29.8</v>
      </c>
      <c r="G56" s="5">
        <v>29.8</v>
      </c>
      <c r="H56" s="5">
        <v>29.8</v>
      </c>
      <c r="I56" s="35">
        <v>30</v>
      </c>
      <c r="J56" s="5">
        <v>29.9</v>
      </c>
      <c r="K56" s="5">
        <v>30</v>
      </c>
      <c r="L56" s="5">
        <v>30</v>
      </c>
      <c r="M56" s="5">
        <v>30</v>
      </c>
      <c r="N56" s="6">
        <v>30</v>
      </c>
      <c r="P56" s="36">
        <f t="shared" si="16"/>
        <v>2.1448074310530751E-2</v>
      </c>
      <c r="Q56" s="39">
        <f t="shared" si="17"/>
        <v>2.1448074310530751E-2</v>
      </c>
      <c r="R56" s="39">
        <f t="shared" si="18"/>
        <v>2.1448074310530751E-2</v>
      </c>
      <c r="S56" s="36">
        <f t="shared" si="19"/>
        <v>2.0687501557454802E-2</v>
      </c>
      <c r="T56" s="39">
        <f t="shared" si="20"/>
        <v>1.9930314149888995E-2</v>
      </c>
      <c r="U56" s="39">
        <f t="shared" si="21"/>
        <v>1.8425985602708916E-2</v>
      </c>
      <c r="V56" s="36">
        <f t="shared" si="22"/>
        <v>1.8296235818384687E-2</v>
      </c>
      <c r="W56" s="39">
        <f t="shared" si="23"/>
        <v>1.8360881339209101E-2</v>
      </c>
      <c r="X56" s="39">
        <f t="shared" si="24"/>
        <v>1.8296235818384687E-2</v>
      </c>
      <c r="Y56" s="39">
        <f t="shared" si="25"/>
        <v>1.7554577175587616E-2</v>
      </c>
      <c r="Z56" s="39">
        <f t="shared" si="26"/>
        <v>1.7554577175587616E-2</v>
      </c>
      <c r="AA56" s="40">
        <f t="shared" si="27"/>
        <v>1.6816147821954619E-2</v>
      </c>
    </row>
    <row r="57" spans="1:27" x14ac:dyDescent="0.3">
      <c r="A57" s="33">
        <v>50</v>
      </c>
      <c r="B57" s="34">
        <v>1962</v>
      </c>
      <c r="C57" s="35">
        <v>30</v>
      </c>
      <c r="D57" s="5">
        <v>30.1</v>
      </c>
      <c r="E57" s="5">
        <v>30.1</v>
      </c>
      <c r="F57" s="35">
        <v>30.2</v>
      </c>
      <c r="G57" s="5">
        <v>30.2</v>
      </c>
      <c r="H57" s="5">
        <v>30.2</v>
      </c>
      <c r="I57" s="35">
        <v>30.3</v>
      </c>
      <c r="J57" s="5">
        <v>30.3</v>
      </c>
      <c r="K57" s="5">
        <v>30.4</v>
      </c>
      <c r="L57" s="5">
        <v>30.4</v>
      </c>
      <c r="M57" s="5">
        <v>30.4</v>
      </c>
      <c r="N57" s="6">
        <v>30.4</v>
      </c>
      <c r="P57" s="36">
        <f t="shared" si="16"/>
        <v>1.6816147821954619E-2</v>
      </c>
      <c r="Q57" s="39">
        <f t="shared" si="17"/>
        <v>1.6757407973041483E-2</v>
      </c>
      <c r="R57" s="39">
        <f t="shared" si="18"/>
        <v>1.6024873056701416E-2</v>
      </c>
      <c r="S57" s="36">
        <f t="shared" si="19"/>
        <v>1.5969213588129305E-2</v>
      </c>
      <c r="T57" s="39">
        <f t="shared" si="20"/>
        <v>1.5242482362354037E-2</v>
      </c>
      <c r="U57" s="39">
        <f t="shared" si="21"/>
        <v>1.4518859044985399E-2</v>
      </c>
      <c r="V57" s="36">
        <f t="shared" si="22"/>
        <v>1.3750866884090218E-2</v>
      </c>
      <c r="W57" s="39">
        <f t="shared" si="23"/>
        <v>1.3750866884090218E-2</v>
      </c>
      <c r="X57" s="39">
        <f t="shared" si="24"/>
        <v>1.4419127759254247E-2</v>
      </c>
      <c r="Y57" s="39">
        <f t="shared" si="25"/>
        <v>1.4419127759254247E-2</v>
      </c>
      <c r="Z57" s="39">
        <f t="shared" si="26"/>
        <v>1.3703739792310987E-2</v>
      </c>
      <c r="AA57" s="40">
        <f t="shared" si="27"/>
        <v>1.3703739792310987E-2</v>
      </c>
    </row>
    <row r="58" spans="1:27" x14ac:dyDescent="0.3">
      <c r="A58" s="33">
        <v>51</v>
      </c>
      <c r="B58" s="34">
        <v>1963</v>
      </c>
      <c r="C58" s="35">
        <v>30.4</v>
      </c>
      <c r="D58" s="5">
        <v>30.4</v>
      </c>
      <c r="E58" s="5">
        <v>30.5</v>
      </c>
      <c r="F58" s="35">
        <v>30.5</v>
      </c>
      <c r="G58" s="5">
        <v>30.5</v>
      </c>
      <c r="H58" s="5">
        <v>30.6</v>
      </c>
      <c r="I58" s="35">
        <v>30.7</v>
      </c>
      <c r="J58" s="5">
        <v>30.7</v>
      </c>
      <c r="K58" s="5">
        <v>30.7</v>
      </c>
      <c r="L58" s="5">
        <v>30.8</v>
      </c>
      <c r="M58" s="5">
        <v>30.8</v>
      </c>
      <c r="N58" s="6">
        <v>30.9</v>
      </c>
      <c r="P58" s="36">
        <f t="shared" si="16"/>
        <v>1.2281989819404204E-2</v>
      </c>
      <c r="Q58" s="39">
        <f t="shared" si="17"/>
        <v>1.2281989819404204E-2</v>
      </c>
      <c r="R58" s="39">
        <f t="shared" si="18"/>
        <v>1.1536294958977233E-2</v>
      </c>
      <c r="S58" s="36">
        <f t="shared" si="19"/>
        <v>1.0835298932034831E-2</v>
      </c>
      <c r="T58" s="39">
        <f t="shared" si="20"/>
        <v>1.0835298932034831E-2</v>
      </c>
      <c r="U58" s="39">
        <f t="shared" si="21"/>
        <v>1.1497274155136239E-2</v>
      </c>
      <c r="V58" s="36">
        <f t="shared" si="22"/>
        <v>1.1458516500253646E-2</v>
      </c>
      <c r="W58" s="39">
        <f t="shared" si="23"/>
        <v>1.2157520980081049E-2</v>
      </c>
      <c r="X58" s="39">
        <f t="shared" si="24"/>
        <v>1.2157520980081049E-2</v>
      </c>
      <c r="Y58" s="39">
        <f t="shared" si="25"/>
        <v>1.281604952764348E-2</v>
      </c>
      <c r="Z58" s="39">
        <f t="shared" si="26"/>
        <v>1.2116590262473359E-2</v>
      </c>
      <c r="AA58" s="40">
        <f t="shared" si="27"/>
        <v>1.3472869826709033E-2</v>
      </c>
    </row>
    <row r="59" spans="1:27" x14ac:dyDescent="0.3">
      <c r="A59" s="33">
        <v>52</v>
      </c>
      <c r="B59" s="34">
        <v>1964</v>
      </c>
      <c r="C59" s="35">
        <v>30.9</v>
      </c>
      <c r="D59" s="5">
        <v>30.9</v>
      </c>
      <c r="E59" s="5">
        <v>30.9</v>
      </c>
      <c r="F59" s="35">
        <v>30.9</v>
      </c>
      <c r="G59" s="5">
        <v>30.9</v>
      </c>
      <c r="H59" s="5">
        <v>31</v>
      </c>
      <c r="I59" s="35">
        <v>31.1</v>
      </c>
      <c r="J59" s="5">
        <v>31</v>
      </c>
      <c r="K59" s="5">
        <v>31.1</v>
      </c>
      <c r="L59" s="5">
        <v>31.1</v>
      </c>
      <c r="M59" s="5">
        <v>31.2</v>
      </c>
      <c r="N59" s="6">
        <v>31.2</v>
      </c>
      <c r="P59" s="36">
        <f t="shared" si="16"/>
        <v>1.2772956955927173E-2</v>
      </c>
      <c r="Q59" s="39">
        <f t="shared" si="17"/>
        <v>1.3472869826709033E-2</v>
      </c>
      <c r="R59" s="39">
        <f t="shared" si="18"/>
        <v>1.3472869826709033E-2</v>
      </c>
      <c r="S59" s="36">
        <f t="shared" si="19"/>
        <v>1.2772956955927173E-2</v>
      </c>
      <c r="T59" s="39">
        <f t="shared" si="20"/>
        <v>1.2772956955927173E-2</v>
      </c>
      <c r="U59" s="39">
        <f t="shared" si="21"/>
        <v>1.2730153293097235E-2</v>
      </c>
      <c r="V59" s="36">
        <f t="shared" si="22"/>
        <v>1.268763564252029E-2</v>
      </c>
      <c r="W59" s="39">
        <f t="shared" si="23"/>
        <v>1.2035550339436707E-2</v>
      </c>
      <c r="X59" s="39">
        <f t="shared" si="24"/>
        <v>1.1995435654658548E-2</v>
      </c>
      <c r="Y59" s="39">
        <f t="shared" si="25"/>
        <v>1.1306064826884343E-2</v>
      </c>
      <c r="Z59" s="39">
        <f t="shared" si="26"/>
        <v>1.1955587562199277E-2</v>
      </c>
      <c r="AA59" s="40">
        <f t="shared" si="27"/>
        <v>1.1955587562199277E-2</v>
      </c>
    </row>
    <row r="60" spans="1:27" x14ac:dyDescent="0.3">
      <c r="A60" s="33">
        <v>53</v>
      </c>
      <c r="B60" s="34">
        <v>1965</v>
      </c>
      <c r="C60" s="35">
        <v>31.2</v>
      </c>
      <c r="D60" s="5">
        <v>31.2</v>
      </c>
      <c r="E60" s="5">
        <v>31.3</v>
      </c>
      <c r="F60" s="35">
        <v>31.4</v>
      </c>
      <c r="G60" s="5">
        <v>31.4</v>
      </c>
      <c r="H60" s="5">
        <v>31.6</v>
      </c>
      <c r="I60" s="35">
        <v>31.6</v>
      </c>
      <c r="J60" s="5">
        <v>31.6</v>
      </c>
      <c r="K60" s="5">
        <v>31.6</v>
      </c>
      <c r="L60" s="5">
        <v>31.7</v>
      </c>
      <c r="M60" s="5">
        <v>31.7</v>
      </c>
      <c r="N60" s="6">
        <v>31.8</v>
      </c>
      <c r="P60" s="36">
        <f t="shared" si="16"/>
        <v>1.2645401146169188E-2</v>
      </c>
      <c r="Q60" s="39">
        <f t="shared" si="17"/>
        <v>1.1955587562199277E-2</v>
      </c>
      <c r="R60" s="39">
        <f t="shared" si="18"/>
        <v>1.2603446983980859E-2</v>
      </c>
      <c r="S60" s="36">
        <f t="shared" si="19"/>
        <v>1.2561770373228587E-2</v>
      </c>
      <c r="T60" s="39">
        <f t="shared" si="20"/>
        <v>1.2561770373228587E-2</v>
      </c>
      <c r="U60" s="39">
        <f t="shared" si="21"/>
        <v>1.3162423851725169E-2</v>
      </c>
      <c r="V60" s="36">
        <f t="shared" si="22"/>
        <v>1.3162423851725169E-2</v>
      </c>
      <c r="W60" s="39">
        <f t="shared" si="23"/>
        <v>1.3162423851725169E-2</v>
      </c>
      <c r="X60" s="39">
        <f t="shared" si="24"/>
        <v>1.3162423851725169E-2</v>
      </c>
      <c r="Y60" s="39">
        <f t="shared" si="25"/>
        <v>1.2438378569502806E-2</v>
      </c>
      <c r="Z60" s="39">
        <f t="shared" si="26"/>
        <v>1.2438378569502806E-2</v>
      </c>
      <c r="AA60" s="40">
        <f t="shared" si="27"/>
        <v>1.307633646634998E-2</v>
      </c>
    </row>
    <row r="61" spans="1:27" x14ac:dyDescent="0.3">
      <c r="A61" s="33">
        <v>54</v>
      </c>
      <c r="B61" s="34">
        <v>1966</v>
      </c>
      <c r="C61" s="35">
        <v>31.8</v>
      </c>
      <c r="D61" s="5">
        <v>32</v>
      </c>
      <c r="E61" s="5">
        <v>32.1</v>
      </c>
      <c r="F61" s="35">
        <v>32.299999999999997</v>
      </c>
      <c r="G61" s="5">
        <v>32.299999999999997</v>
      </c>
      <c r="H61" s="5">
        <v>32.4</v>
      </c>
      <c r="I61" s="35">
        <v>32.5</v>
      </c>
      <c r="J61" s="5">
        <v>32.700000000000003</v>
      </c>
      <c r="K61" s="5">
        <v>32.700000000000003</v>
      </c>
      <c r="L61" s="5">
        <v>32.9</v>
      </c>
      <c r="M61" s="5">
        <v>32.9</v>
      </c>
      <c r="N61" s="6">
        <v>32.9</v>
      </c>
      <c r="P61" s="36">
        <f t="shared" si="16"/>
        <v>1.307633646634998E-2</v>
      </c>
      <c r="Q61" s="39">
        <f t="shared" si="17"/>
        <v>1.4347452556972895E-2</v>
      </c>
      <c r="R61" s="39">
        <f t="shared" si="18"/>
        <v>1.4980628738491708E-2</v>
      </c>
      <c r="S61" s="36">
        <f t="shared" si="19"/>
        <v>1.6242261756811649E-2</v>
      </c>
      <c r="T61" s="39">
        <f t="shared" si="20"/>
        <v>1.6242261756811649E-2</v>
      </c>
      <c r="U61" s="39">
        <f t="shared" si="21"/>
        <v>1.6870736116026741E-2</v>
      </c>
      <c r="V61" s="36">
        <f t="shared" si="22"/>
        <v>1.6137364741595661E-2</v>
      </c>
      <c r="W61" s="39">
        <f t="shared" si="23"/>
        <v>1.8064544643783931E-2</v>
      </c>
      <c r="X61" s="39">
        <f t="shared" si="24"/>
        <v>1.7384928186966464E-2</v>
      </c>
      <c r="Y61" s="39">
        <f t="shared" si="25"/>
        <v>1.8626402203049341E-2</v>
      </c>
      <c r="Z61" s="39">
        <f t="shared" si="26"/>
        <v>1.8626402203049341E-2</v>
      </c>
      <c r="AA61" s="40">
        <f t="shared" si="27"/>
        <v>1.8626402203049341E-2</v>
      </c>
    </row>
    <row r="62" spans="1:27" x14ac:dyDescent="0.3">
      <c r="A62" s="33">
        <v>55</v>
      </c>
      <c r="B62" s="34">
        <v>1967</v>
      </c>
      <c r="C62" s="35">
        <v>32.9</v>
      </c>
      <c r="D62" s="5">
        <v>32.9</v>
      </c>
      <c r="E62" s="5">
        <v>33</v>
      </c>
      <c r="F62" s="35">
        <v>33.1</v>
      </c>
      <c r="G62" s="5">
        <v>33.200000000000003</v>
      </c>
      <c r="H62" s="5">
        <v>33.299999999999997</v>
      </c>
      <c r="I62" s="35">
        <v>33.4</v>
      </c>
      <c r="J62" s="5">
        <v>33.5</v>
      </c>
      <c r="K62" s="5">
        <v>33.6</v>
      </c>
      <c r="L62" s="5">
        <v>33.700000000000003</v>
      </c>
      <c r="M62" s="5">
        <v>33.799999999999997</v>
      </c>
      <c r="N62" s="6">
        <v>33.9</v>
      </c>
      <c r="P62" s="36">
        <f t="shared" si="16"/>
        <v>1.8626402203049341E-2</v>
      </c>
      <c r="Q62" s="39">
        <f t="shared" si="17"/>
        <v>1.7948672792311271E-2</v>
      </c>
      <c r="R62" s="39">
        <f t="shared" si="18"/>
        <v>1.8566735587148164E-2</v>
      </c>
      <c r="S62" s="36">
        <f t="shared" si="19"/>
        <v>1.8507450268904879E-2</v>
      </c>
      <c r="T62" s="39">
        <f t="shared" si="20"/>
        <v>1.9122120270083309E-2</v>
      </c>
      <c r="U62" s="39">
        <f t="shared" si="21"/>
        <v>1.9735310918665538E-2</v>
      </c>
      <c r="V62" s="36">
        <f t="shared" si="22"/>
        <v>1.9672642943181495E-2</v>
      </c>
      <c r="W62" s="39">
        <f t="shared" si="23"/>
        <v>2.0282495438525006E-2</v>
      </c>
      <c r="X62" s="39">
        <f t="shared" si="24"/>
        <v>2.0218369075211573E-2</v>
      </c>
      <c r="Y62" s="39">
        <f t="shared" si="25"/>
        <v>2.0824920258378787E-2</v>
      </c>
      <c r="Z62" s="39">
        <f t="shared" si="26"/>
        <v>2.1430033262190173E-2</v>
      </c>
      <c r="AA62" s="40">
        <f t="shared" si="27"/>
        <v>2.2033715736554438E-2</v>
      </c>
    </row>
    <row r="63" spans="1:27" x14ac:dyDescent="0.3">
      <c r="A63" s="33">
        <v>56</v>
      </c>
      <c r="B63" s="34">
        <v>1968</v>
      </c>
      <c r="C63" s="35">
        <v>34.1</v>
      </c>
      <c r="D63" s="5">
        <v>34.200000000000003</v>
      </c>
      <c r="E63" s="5">
        <v>34.299999999999997</v>
      </c>
      <c r="F63" s="35">
        <v>34.4</v>
      </c>
      <c r="G63" s="5">
        <v>34.5</v>
      </c>
      <c r="H63" s="5">
        <v>34.700000000000003</v>
      </c>
      <c r="I63" s="35">
        <v>34.9</v>
      </c>
      <c r="J63" s="5">
        <v>35</v>
      </c>
      <c r="K63" s="5">
        <v>35.1</v>
      </c>
      <c r="L63" s="5">
        <v>35.299999999999997</v>
      </c>
      <c r="M63" s="5">
        <v>35.4</v>
      </c>
      <c r="N63" s="6">
        <v>35.5</v>
      </c>
      <c r="P63" s="36">
        <f t="shared" si="16"/>
        <v>2.323681938172828E-2</v>
      </c>
      <c r="Q63" s="39">
        <f t="shared" si="17"/>
        <v>2.3836255539609663E-2</v>
      </c>
      <c r="R63" s="39">
        <f t="shared" si="18"/>
        <v>2.3761648218585618E-2</v>
      </c>
      <c r="S63" s="36">
        <f t="shared" si="19"/>
        <v>2.43578988548947E-2</v>
      </c>
      <c r="T63" s="39">
        <f t="shared" si="20"/>
        <v>2.4952764470199895E-2</v>
      </c>
      <c r="U63" s="39">
        <f t="shared" si="21"/>
        <v>2.5466812350874335E-2</v>
      </c>
      <c r="V63" s="36">
        <f t="shared" si="22"/>
        <v>2.5976492736302648E-2</v>
      </c>
      <c r="W63" s="39">
        <f t="shared" si="23"/>
        <v>2.6563772166682265E-2</v>
      </c>
      <c r="X63" s="39">
        <f t="shared" si="24"/>
        <v>2.7149710774476699E-2</v>
      </c>
      <c r="Y63" s="39">
        <f t="shared" si="25"/>
        <v>2.7648985357532352E-2</v>
      </c>
      <c r="Z63" s="39">
        <f t="shared" si="26"/>
        <v>2.8230564103111755E-2</v>
      </c>
      <c r="AA63" s="40">
        <f t="shared" si="27"/>
        <v>2.8144069370451996E-2</v>
      </c>
    </row>
    <row r="64" spans="1:27" x14ac:dyDescent="0.3">
      <c r="A64" s="33">
        <v>57</v>
      </c>
      <c r="B64" s="34">
        <v>1969</v>
      </c>
      <c r="C64" s="35">
        <v>35.6</v>
      </c>
      <c r="D64" s="5">
        <v>35.799999999999997</v>
      </c>
      <c r="E64" s="5">
        <v>36.1</v>
      </c>
      <c r="F64" s="35">
        <v>36.299999999999997</v>
      </c>
      <c r="G64" s="5">
        <v>36.4</v>
      </c>
      <c r="H64" s="5">
        <v>36.6</v>
      </c>
      <c r="I64" s="35">
        <v>36.799999999999997</v>
      </c>
      <c r="J64" s="5">
        <v>37</v>
      </c>
      <c r="K64" s="5">
        <v>37.1</v>
      </c>
      <c r="L64" s="5">
        <v>37.299999999999997</v>
      </c>
      <c r="M64" s="5">
        <v>37.5</v>
      </c>
      <c r="N64" s="6">
        <v>37.700000000000003</v>
      </c>
      <c r="P64" s="36">
        <f t="shared" si="16"/>
        <v>2.8722653906400275E-2</v>
      </c>
      <c r="Q64" s="39">
        <f t="shared" si="17"/>
        <v>2.9875933321525272E-2</v>
      </c>
      <c r="R64" s="39">
        <f t="shared" si="18"/>
        <v>3.1596225652757548E-2</v>
      </c>
      <c r="S64" s="36">
        <f t="shared" si="19"/>
        <v>3.2736743890612763E-2</v>
      </c>
      <c r="T64" s="39">
        <f t="shared" si="20"/>
        <v>3.3305118887496654E-2</v>
      </c>
      <c r="U64" s="39">
        <f t="shared" si="21"/>
        <v>3.3769889364221761E-2</v>
      </c>
      <c r="V64" s="36">
        <f t="shared" si="22"/>
        <v>3.4230844666166105E-2</v>
      </c>
      <c r="W64" s="39">
        <f t="shared" si="23"/>
        <v>3.6019681902083045E-2</v>
      </c>
      <c r="X64" s="39">
        <f t="shared" si="24"/>
        <v>3.5911618723412309E-2</v>
      </c>
      <c r="Y64" s="39">
        <f t="shared" si="25"/>
        <v>3.7026103947156441E-2</v>
      </c>
      <c r="Z64" s="39">
        <f t="shared" si="26"/>
        <v>3.746949225212437E-2</v>
      </c>
      <c r="AA64" s="40">
        <f t="shared" si="27"/>
        <v>3.8573773084258578E-2</v>
      </c>
    </row>
    <row r="65" spans="1:27" x14ac:dyDescent="0.3">
      <c r="A65" s="33">
        <v>58</v>
      </c>
      <c r="B65" s="34">
        <v>1970</v>
      </c>
      <c r="C65" s="35">
        <v>37.799999999999997</v>
      </c>
      <c r="D65" s="5">
        <v>38</v>
      </c>
      <c r="E65" s="5">
        <v>38.200000000000003</v>
      </c>
      <c r="F65" s="35">
        <v>38.5</v>
      </c>
      <c r="G65" s="5">
        <v>38.6</v>
      </c>
      <c r="H65" s="5">
        <v>38.799999999999997</v>
      </c>
      <c r="I65" s="35">
        <v>39</v>
      </c>
      <c r="J65" s="5">
        <v>39</v>
      </c>
      <c r="K65" s="5">
        <v>39.200000000000003</v>
      </c>
      <c r="L65" s="5">
        <v>39.4</v>
      </c>
      <c r="M65" s="5">
        <v>39.6</v>
      </c>
      <c r="N65" s="6">
        <v>39.799999999999997</v>
      </c>
      <c r="P65" s="36">
        <f t="shared" si="16"/>
        <v>3.9124156950857802E-2</v>
      </c>
      <c r="Q65" s="39">
        <f t="shared" si="17"/>
        <v>4.0221439393433034E-2</v>
      </c>
      <c r="R65" s="39">
        <f t="shared" si="18"/>
        <v>4.0647882998660068E-2</v>
      </c>
      <c r="S65" s="36">
        <f t="shared" si="19"/>
        <v>4.1612579691377549E-2</v>
      </c>
      <c r="T65" s="39">
        <f t="shared" si="20"/>
        <v>4.2153115830743992E-2</v>
      </c>
      <c r="U65" s="39">
        <f t="shared" si="21"/>
        <v>4.1906934671165352E-2</v>
      </c>
      <c r="V65" s="36">
        <f t="shared" si="22"/>
        <v>4.2978857653823699E-2</v>
      </c>
      <c r="W65" s="39">
        <f t="shared" si="23"/>
        <v>4.2978857653823699E-2</v>
      </c>
      <c r="X65" s="39">
        <f t="shared" si="24"/>
        <v>4.4046391985319122E-2</v>
      </c>
      <c r="Y65" s="39">
        <f t="shared" si="25"/>
        <v>4.4449369162419705E-2</v>
      </c>
      <c r="Z65" s="39">
        <f t="shared" si="26"/>
        <v>4.5507577381642017E-2</v>
      </c>
      <c r="AA65" s="40">
        <f t="shared" si="27"/>
        <v>4.590247431236838E-2</v>
      </c>
    </row>
    <row r="66" spans="1:27" x14ac:dyDescent="0.3">
      <c r="A66" s="33">
        <v>59</v>
      </c>
      <c r="B66" s="34">
        <v>1971</v>
      </c>
      <c r="C66" s="35">
        <v>39.799999999999997</v>
      </c>
      <c r="D66" s="5">
        <v>39.9</v>
      </c>
      <c r="E66" s="5">
        <v>40</v>
      </c>
      <c r="F66" s="35">
        <v>40.1</v>
      </c>
      <c r="G66" s="5">
        <v>40.299999999999997</v>
      </c>
      <c r="H66" s="5">
        <v>40.6</v>
      </c>
      <c r="I66" s="35">
        <v>40.700000000000003</v>
      </c>
      <c r="J66" s="5">
        <v>40.799999999999997</v>
      </c>
      <c r="K66" s="5">
        <v>40.799999999999997</v>
      </c>
      <c r="L66" s="5">
        <v>40.9</v>
      </c>
      <c r="M66" s="5">
        <v>40.9</v>
      </c>
      <c r="N66" s="6">
        <v>41.1</v>
      </c>
      <c r="P66" s="36">
        <f t="shared" si="16"/>
        <v>4.590247431236838E-2</v>
      </c>
      <c r="Q66" s="39">
        <f t="shared" si="17"/>
        <v>4.5116209209596692E-2</v>
      </c>
      <c r="R66" s="39">
        <f t="shared" si="18"/>
        <v>4.4987250428642156E-2</v>
      </c>
      <c r="S66" s="36">
        <f t="shared" si="19"/>
        <v>4.4211255307080144E-2</v>
      </c>
      <c r="T66" s="39">
        <f t="shared" si="20"/>
        <v>4.5250790721751644E-2</v>
      </c>
      <c r="U66" s="39">
        <f t="shared" si="21"/>
        <v>4.6155408566335154E-2</v>
      </c>
      <c r="V66" s="36">
        <f t="shared" si="22"/>
        <v>4.6025350096091211E-2</v>
      </c>
      <c r="W66" s="39">
        <f t="shared" si="23"/>
        <v>4.5255549714046994E-2</v>
      </c>
      <c r="X66" s="39">
        <f t="shared" si="24"/>
        <v>4.5255549714046994E-2</v>
      </c>
      <c r="Y66" s="39">
        <f t="shared" si="25"/>
        <v>4.4492875532625042E-2</v>
      </c>
      <c r="Z66" s="39">
        <f t="shared" si="26"/>
        <v>4.4492875532625042E-2</v>
      </c>
      <c r="AA66" s="40">
        <f t="shared" si="27"/>
        <v>4.5512392238175714E-2</v>
      </c>
    </row>
    <row r="67" spans="1:27" x14ac:dyDescent="0.3">
      <c r="A67" s="33">
        <v>60</v>
      </c>
      <c r="B67" s="34">
        <v>1972</v>
      </c>
      <c r="C67" s="35">
        <v>41.1</v>
      </c>
      <c r="D67" s="5">
        <v>41.3</v>
      </c>
      <c r="E67" s="5">
        <v>41.4</v>
      </c>
      <c r="F67" s="35">
        <v>41.5</v>
      </c>
      <c r="G67" s="5">
        <v>41.6</v>
      </c>
      <c r="H67" s="5">
        <v>41.7</v>
      </c>
      <c r="I67" s="35">
        <v>41.9</v>
      </c>
      <c r="J67" s="5">
        <v>42</v>
      </c>
      <c r="K67" s="5">
        <v>42.1</v>
      </c>
      <c r="L67" s="5">
        <v>42.3</v>
      </c>
      <c r="M67" s="5">
        <v>42.4</v>
      </c>
      <c r="N67" s="6">
        <v>42.5</v>
      </c>
      <c r="P67" s="36">
        <f t="shared" si="16"/>
        <v>4.5512392238175714E-2</v>
      </c>
      <c r="Q67" s="39">
        <f t="shared" si="17"/>
        <v>4.652794771578006E-2</v>
      </c>
      <c r="R67" s="39">
        <f t="shared" si="18"/>
        <v>4.6398913996584357E-2</v>
      </c>
      <c r="S67" s="36">
        <f t="shared" si="19"/>
        <v>4.6270596836314182E-2</v>
      </c>
      <c r="T67" s="39">
        <f t="shared" si="20"/>
        <v>4.6142990259664396E-2</v>
      </c>
      <c r="U67" s="39">
        <f t="shared" si="21"/>
        <v>4.6016088357828666E-2</v>
      </c>
      <c r="V67" s="36">
        <f t="shared" si="22"/>
        <v>4.6389832879892623E-2</v>
      </c>
      <c r="W67" s="39">
        <f t="shared" si="23"/>
        <v>4.6263070955007146E-2</v>
      </c>
      <c r="X67" s="39">
        <f t="shared" si="24"/>
        <v>4.613700265111631E-2</v>
      </c>
      <c r="Y67" s="39">
        <f t="shared" si="25"/>
        <v>4.6506893145389139E-2</v>
      </c>
      <c r="Z67" s="39">
        <f t="shared" si="26"/>
        <v>4.6380966396724732E-2</v>
      </c>
      <c r="AA67" s="40">
        <f t="shared" si="27"/>
        <v>4.625572246667975E-2</v>
      </c>
    </row>
    <row r="68" spans="1:27" x14ac:dyDescent="0.3">
      <c r="A68" s="33">
        <v>61</v>
      </c>
      <c r="B68" s="34">
        <v>1973</v>
      </c>
      <c r="C68" s="35">
        <v>42.6</v>
      </c>
      <c r="D68" s="5">
        <v>42.9</v>
      </c>
      <c r="E68" s="5">
        <v>43.3</v>
      </c>
      <c r="F68" s="35">
        <v>43.6</v>
      </c>
      <c r="G68" s="5">
        <v>43.9</v>
      </c>
      <c r="H68" s="5">
        <v>44.2</v>
      </c>
      <c r="I68" s="35">
        <v>44.3</v>
      </c>
      <c r="J68" s="5">
        <v>45.1</v>
      </c>
      <c r="K68" s="5">
        <v>45.2</v>
      </c>
      <c r="L68" s="5">
        <v>45.6</v>
      </c>
      <c r="M68" s="5">
        <v>45.9</v>
      </c>
      <c r="N68" s="6">
        <v>46.2</v>
      </c>
      <c r="P68" s="36">
        <f t="shared" si="16"/>
        <v>4.5516868139626965E-2</v>
      </c>
      <c r="Q68" s="39">
        <f t="shared" si="17"/>
        <v>4.6372307026604886E-2</v>
      </c>
      <c r="R68" s="39">
        <f t="shared" si="18"/>
        <v>4.7704369746348618E-2</v>
      </c>
      <c r="S68" s="36">
        <f t="shared" si="19"/>
        <v>4.8541464628172548E-2</v>
      </c>
      <c r="T68" s="39">
        <f t="shared" si="20"/>
        <v>4.9371065227951316E-2</v>
      </c>
      <c r="U68" s="39">
        <f t="shared" si="21"/>
        <v>4.9587280203991169E-2</v>
      </c>
      <c r="V68" s="36">
        <f t="shared" si="22"/>
        <v>4.8855499875332109E-2</v>
      </c>
      <c r="W68" s="39">
        <f t="shared" si="23"/>
        <v>5.2014436367171291E-2</v>
      </c>
      <c r="X68" s="39">
        <f t="shared" si="24"/>
        <v>5.1880159785968827E-2</v>
      </c>
      <c r="Y68" s="39">
        <f t="shared" si="25"/>
        <v>5.2538589506181399E-2</v>
      </c>
      <c r="Z68" s="39">
        <f t="shared" si="26"/>
        <v>5.3323769588974779E-2</v>
      </c>
      <c r="AA68" s="40">
        <f t="shared" si="27"/>
        <v>5.4102211548664236E-2</v>
      </c>
    </row>
    <row r="69" spans="1:27" x14ac:dyDescent="0.3">
      <c r="A69" s="33">
        <v>62</v>
      </c>
      <c r="B69" s="34">
        <v>1974</v>
      </c>
      <c r="C69" s="35">
        <v>46.6</v>
      </c>
      <c r="D69" s="5">
        <v>47.2</v>
      </c>
      <c r="E69" s="5">
        <v>47.8</v>
      </c>
      <c r="F69" s="35">
        <v>48</v>
      </c>
      <c r="G69" s="5">
        <v>48.6</v>
      </c>
      <c r="H69" s="5">
        <v>49</v>
      </c>
      <c r="I69" s="35">
        <v>49.4</v>
      </c>
      <c r="J69" s="5">
        <v>50</v>
      </c>
      <c r="K69" s="5">
        <v>50.6</v>
      </c>
      <c r="L69" s="5">
        <v>51.1</v>
      </c>
      <c r="M69" s="5">
        <v>51.5</v>
      </c>
      <c r="N69" s="6">
        <v>51.9</v>
      </c>
      <c r="P69" s="36">
        <f t="shared" si="16"/>
        <v>5.5327326249584363E-2</v>
      </c>
      <c r="Q69" s="39">
        <f t="shared" si="17"/>
        <v>5.6846210235975025E-2</v>
      </c>
      <c r="R69" s="39">
        <f t="shared" si="18"/>
        <v>5.775269114543824E-2</v>
      </c>
      <c r="S69" s="36">
        <f t="shared" si="19"/>
        <v>5.7467241260898527E-2</v>
      </c>
      <c r="T69" s="39">
        <f t="shared" si="20"/>
        <v>5.9514676853518189E-2</v>
      </c>
      <c r="U69" s="39">
        <f t="shared" si="21"/>
        <v>6.009063749653909E-2</v>
      </c>
      <c r="V69" s="36">
        <f t="shared" si="22"/>
        <v>6.0659108972988429E-2</v>
      </c>
      <c r="W69" s="39">
        <f t="shared" si="23"/>
        <v>6.2071258063262968E-2</v>
      </c>
      <c r="X69" s="39">
        <f t="shared" si="24"/>
        <v>6.4033548892115322E-2</v>
      </c>
      <c r="Y69" s="39">
        <f t="shared" si="25"/>
        <v>6.4982358368495419E-2</v>
      </c>
      <c r="Z69" s="39">
        <f t="shared" si="26"/>
        <v>6.5504264546693891E-2</v>
      </c>
      <c r="AA69" s="40">
        <f t="shared" si="27"/>
        <v>6.6019628865034097E-2</v>
      </c>
    </row>
    <row r="70" spans="1:27" x14ac:dyDescent="0.3">
      <c r="A70" s="33">
        <v>63</v>
      </c>
      <c r="B70" s="34">
        <v>1975</v>
      </c>
      <c r="C70" s="35">
        <v>52.1</v>
      </c>
      <c r="D70" s="5">
        <v>52.5</v>
      </c>
      <c r="E70" s="5">
        <v>52.7</v>
      </c>
      <c r="F70" s="35">
        <v>52.9</v>
      </c>
      <c r="G70" s="5">
        <v>53.2</v>
      </c>
      <c r="H70" s="5">
        <v>53.6</v>
      </c>
      <c r="I70" s="35">
        <v>54.2</v>
      </c>
      <c r="J70" s="5">
        <v>54.3</v>
      </c>
      <c r="K70" s="5">
        <v>54.6</v>
      </c>
      <c r="L70" s="5">
        <v>54.9</v>
      </c>
      <c r="M70" s="5">
        <v>55.3</v>
      </c>
      <c r="N70" s="6">
        <v>55.5</v>
      </c>
      <c r="P70" s="36">
        <f t="shared" si="16"/>
        <v>6.6274896591612231E-2</v>
      </c>
      <c r="Q70" s="39">
        <f t="shared" si="17"/>
        <v>6.6780678985202568E-2</v>
      </c>
      <c r="R70" s="39">
        <f t="shared" si="18"/>
        <v>6.6471982408051522E-2</v>
      </c>
      <c r="S70" s="36">
        <f t="shared" si="19"/>
        <v>6.561172028995288E-2</v>
      </c>
      <c r="T70" s="39">
        <f t="shared" si="20"/>
        <v>6.6264292272442793E-2</v>
      </c>
      <c r="U70" s="39">
        <f t="shared" si="21"/>
        <v>6.6759730088244318E-2</v>
      </c>
      <c r="V70" s="36">
        <f t="shared" si="22"/>
        <v>6.8038568232482888E-2</v>
      </c>
      <c r="W70" s="39">
        <f t="shared" si="23"/>
        <v>6.8432387870612121E-2</v>
      </c>
      <c r="X70" s="39">
        <f t="shared" si="24"/>
        <v>6.8516702296210097E-2</v>
      </c>
      <c r="Y70" s="39">
        <f t="shared" si="25"/>
        <v>6.8600134537587731E-2</v>
      </c>
      <c r="Z70" s="39">
        <f t="shared" si="26"/>
        <v>6.906962197247446E-2</v>
      </c>
      <c r="AA70" s="40">
        <f t="shared" si="27"/>
        <v>6.8764407299794605E-2</v>
      </c>
    </row>
    <row r="71" spans="1:27" x14ac:dyDescent="0.3">
      <c r="A71" s="33">
        <v>64</v>
      </c>
      <c r="B71" s="34">
        <v>1976</v>
      </c>
      <c r="C71" s="35">
        <v>55.6</v>
      </c>
      <c r="D71" s="5">
        <v>55.8</v>
      </c>
      <c r="E71" s="5">
        <v>55.9</v>
      </c>
      <c r="F71" s="35">
        <v>56.1</v>
      </c>
      <c r="G71" s="5">
        <v>56.5</v>
      </c>
      <c r="H71" s="5">
        <v>56.8</v>
      </c>
      <c r="I71" s="35">
        <v>57.1</v>
      </c>
      <c r="J71" s="5">
        <v>57.4</v>
      </c>
      <c r="K71" s="5">
        <v>57.6</v>
      </c>
      <c r="L71" s="5">
        <v>57.9</v>
      </c>
      <c r="M71" s="5">
        <v>58</v>
      </c>
      <c r="N71" s="6">
        <v>58.2</v>
      </c>
      <c r="P71" s="36">
        <f t="shared" si="16"/>
        <v>6.9149270347842462E-2</v>
      </c>
      <c r="Q71" s="39">
        <f t="shared" si="17"/>
        <v>6.9380500273845458E-2</v>
      </c>
      <c r="R71" s="39">
        <f t="shared" si="18"/>
        <v>6.9228098866947363E-2</v>
      </c>
      <c r="S71" s="36">
        <f t="shared" si="19"/>
        <v>6.9457911835225872E-2</v>
      </c>
      <c r="T71" s="39">
        <f t="shared" si="20"/>
        <v>6.991353183575999E-2</v>
      </c>
      <c r="U71" s="39">
        <f t="shared" si="21"/>
        <v>6.9459789998174815E-2</v>
      </c>
      <c r="V71" s="36">
        <f t="shared" si="22"/>
        <v>7.0060517025984481E-2</v>
      </c>
      <c r="W71" s="39">
        <f t="shared" si="23"/>
        <v>7.0656963222958558E-2</v>
      </c>
      <c r="X71" s="39">
        <f t="shared" si="24"/>
        <v>7.1402027941007029E-2</v>
      </c>
      <c r="Y71" s="39">
        <f t="shared" si="25"/>
        <v>7.1990782616390581E-2</v>
      </c>
      <c r="Z71" s="39">
        <f t="shared" si="26"/>
        <v>7.2360817493170915E-2</v>
      </c>
      <c r="AA71" s="40">
        <f t="shared" si="27"/>
        <v>7.2052940953524658E-2</v>
      </c>
    </row>
    <row r="72" spans="1:27" x14ac:dyDescent="0.3">
      <c r="A72" s="33">
        <v>65</v>
      </c>
      <c r="B72" s="34">
        <v>1977</v>
      </c>
      <c r="C72" s="35">
        <v>58.5</v>
      </c>
      <c r="D72" s="5">
        <v>59.1</v>
      </c>
      <c r="E72" s="5">
        <v>59.5</v>
      </c>
      <c r="F72" s="35">
        <v>60</v>
      </c>
      <c r="G72" s="5">
        <v>60.3</v>
      </c>
      <c r="H72" s="5">
        <v>60.7</v>
      </c>
      <c r="I72" s="35">
        <v>61</v>
      </c>
      <c r="J72" s="5">
        <v>61.2</v>
      </c>
      <c r="K72" s="5">
        <v>61.4</v>
      </c>
      <c r="L72" s="5">
        <v>61.6</v>
      </c>
      <c r="M72" s="5">
        <v>61.9</v>
      </c>
      <c r="N72" s="6">
        <v>62.1</v>
      </c>
      <c r="P72" s="36">
        <f t="shared" si="16"/>
        <v>7.3155878411558906E-2</v>
      </c>
      <c r="Q72" s="39">
        <f t="shared" si="17"/>
        <v>7.4304724995204019E-2</v>
      </c>
      <c r="R72" s="39">
        <f t="shared" si="18"/>
        <v>7.5234832267427443E-2</v>
      </c>
      <c r="S72" s="36">
        <f t="shared" si="19"/>
        <v>7.6516351270862648E-2</v>
      </c>
      <c r="T72" s="39">
        <f t="shared" si="20"/>
        <v>7.7072149697686054E-2</v>
      </c>
      <c r="U72" s="39">
        <f t="shared" si="21"/>
        <v>7.7979562785561507E-2</v>
      </c>
      <c r="V72" s="36">
        <f t="shared" si="22"/>
        <v>7.8010925544657939E-2</v>
      </c>
      <c r="W72" s="39">
        <f t="shared" si="23"/>
        <v>7.8202728077545691E-2</v>
      </c>
      <c r="X72" s="39">
        <f t="shared" si="24"/>
        <v>7.8393484021748838E-2</v>
      </c>
      <c r="Y72" s="39">
        <f t="shared" si="25"/>
        <v>7.807275064941277E-2</v>
      </c>
      <c r="Z72" s="39">
        <f t="shared" si="26"/>
        <v>7.8611281750704753E-2</v>
      </c>
      <c r="AA72" s="40">
        <f t="shared" si="27"/>
        <v>7.8798997059928766E-2</v>
      </c>
    </row>
    <row r="73" spans="1:27" x14ac:dyDescent="0.3">
      <c r="A73" s="33">
        <v>66</v>
      </c>
      <c r="B73" s="34">
        <v>1978</v>
      </c>
      <c r="C73" s="35">
        <v>62.5</v>
      </c>
      <c r="D73" s="5">
        <v>62.9</v>
      </c>
      <c r="E73" s="5">
        <v>63.4</v>
      </c>
      <c r="F73" s="35">
        <v>63.9</v>
      </c>
      <c r="G73" s="5">
        <v>64.5</v>
      </c>
      <c r="H73" s="5">
        <v>65.2</v>
      </c>
      <c r="I73" s="35">
        <v>65.7</v>
      </c>
      <c r="J73" s="5">
        <v>66</v>
      </c>
      <c r="K73" s="5">
        <v>66.5</v>
      </c>
      <c r="L73" s="5">
        <v>67.099999999999994</v>
      </c>
      <c r="M73" s="5">
        <v>67.400000000000006</v>
      </c>
      <c r="N73" s="6">
        <v>67.7</v>
      </c>
      <c r="P73" s="36">
        <f t="shared" ref="P73:P104" si="28">IF(OR($B73&gt;$I$3,$B73&lt;$G$3+$H$4,NOT(ISNUMBER(C73)),$A73&lt;=$H$4),"",(C73/INDEX(Data,$A73-$H$4,P$6+1))^(1/$H$4)-1)</f>
        <v>7.9677581258220664E-2</v>
      </c>
      <c r="Q73" s="39">
        <f t="shared" ref="Q73:Q104" si="29">IF(OR($B73&gt;$I$3,$B73&lt;$G$3+$H$4,NOT(ISNUMBER(D73)),$A73&lt;=$H$4),"",(D73/INDEX(Data,$A73-$H$4,Q$6+1))^(1/$H$4)-1)</f>
        <v>7.95398305948114E-2</v>
      </c>
      <c r="R73" s="39">
        <f t="shared" ref="R73:R104" si="30">IF(OR($B73&gt;$I$3,$B73&lt;$G$3+$H$4,NOT(ISNUMBER(E73)),$A73&lt;=$H$4),"",(E73/INDEX(Data,$A73-$H$4,R$6+1))^(1/$H$4)-1)</f>
        <v>7.9245564111918076E-2</v>
      </c>
      <c r="S73" s="36">
        <f t="shared" ref="S73:S104" si="31">IF(OR($B73&gt;$I$3,$B73&lt;$G$3+$H$4,NOT(ISNUMBER(F73)),$A73&lt;=$H$4),"",(F73/INDEX(Data,$A73-$H$4,S$6+1))^(1/$H$4)-1)</f>
        <v>7.9450852814810569E-2</v>
      </c>
      <c r="T73" s="39">
        <f t="shared" ref="T73:T104" si="32">IF(OR($B73&gt;$I$3,$B73&lt;$G$3+$H$4,NOT(ISNUMBER(G73)),$A73&lt;=$H$4),"",(G73/INDEX(Data,$A73-$H$4,T$6+1))^(1/$H$4)-1)</f>
        <v>7.9988270840323006E-2</v>
      </c>
      <c r="U73" s="39">
        <f t="shared" ref="U73:U104" si="33">IF(OR($B73&gt;$I$3,$B73&lt;$G$3+$H$4,NOT(ISNUMBER(H73)),$A73&lt;=$H$4),"",(H73/INDEX(Data,$A73-$H$4,U$6+1))^(1/$H$4)-1)</f>
        <v>8.0849100028315801E-2</v>
      </c>
      <c r="V73" s="36">
        <f t="shared" ref="V73:V104" si="34">IF(OR($B73&gt;$I$3,$B73&lt;$G$3+$H$4,NOT(ISNUMBER(I73)),$A73&lt;=$H$4),"",(I73/INDEX(Data,$A73-$H$4,V$6+1))^(1/$H$4)-1)</f>
        <v>8.2012626216890094E-2</v>
      </c>
      <c r="W73" s="39">
        <f t="shared" ref="W73:W104" si="35">IF(OR($B73&gt;$I$3,$B73&lt;$G$3+$H$4,NOT(ISNUMBER(J73)),$A73&lt;=$H$4),"",(J73/INDEX(Data,$A73-$H$4,W$6+1))^(1/$H$4)-1)</f>
        <v>7.9129285785831449E-2</v>
      </c>
      <c r="X73" s="39">
        <f t="shared" ref="X73:X104" si="36">IF(OR($B73&gt;$I$3,$B73&lt;$G$3+$H$4,NOT(ISNUMBER(K73)),$A73&lt;=$H$4),"",(K73/INDEX(Data,$A73-$H$4,X$6+1))^(1/$H$4)-1)</f>
        <v>8.0280761998680727E-2</v>
      </c>
      <c r="Y73" s="39">
        <f t="shared" ref="Y73:Y104" si="37">IF(OR($B73&gt;$I$3,$B73&lt;$G$3+$H$4,NOT(ISNUMBER(L73)),$A73&lt;=$H$4),"",(L73/INDEX(Data,$A73-$H$4,Y$6+1))^(1/$H$4)-1)</f>
        <v>8.0317809055046707E-2</v>
      </c>
      <c r="Z73" s="39">
        <f t="shared" ref="Z73:Z104" si="38">IF(OR($B73&gt;$I$3,$B73&lt;$G$3+$H$4,NOT(ISNUMBER(M73)),$A73&lt;=$H$4),"",(M73/INDEX(Data,$A73-$H$4,Z$6+1))^(1/$H$4)-1)</f>
        <v>7.9864942602342337E-2</v>
      </c>
      <c r="AA73" s="40">
        <f t="shared" ref="AA73:AA104" si="39">IF(OR($B73&gt;$I$3,$B73&lt;$G$3+$H$4,NOT(ISNUMBER(N73)),$A73&lt;=$H$4),"",(N73/INDEX(Data,$A73-$H$4,AA$6+1))^(1/$H$4)-1)</f>
        <v>7.9417211346918259E-2</v>
      </c>
    </row>
    <row r="74" spans="1:27" x14ac:dyDescent="0.3">
      <c r="A74" s="33">
        <v>67</v>
      </c>
      <c r="B74" s="34">
        <v>1979</v>
      </c>
      <c r="C74" s="35">
        <v>68.3</v>
      </c>
      <c r="D74" s="5">
        <v>69.099999999999994</v>
      </c>
      <c r="E74" s="5">
        <v>69.8</v>
      </c>
      <c r="F74" s="35">
        <v>70.599999999999994</v>
      </c>
      <c r="G74" s="5">
        <v>71.5</v>
      </c>
      <c r="H74" s="5">
        <v>72.3</v>
      </c>
      <c r="I74" s="35">
        <v>73.099999999999994</v>
      </c>
      <c r="J74" s="5">
        <v>73.8</v>
      </c>
      <c r="K74" s="5">
        <v>74.599999999999994</v>
      </c>
      <c r="L74" s="5">
        <v>75.2</v>
      </c>
      <c r="M74" s="5">
        <v>75.900000000000006</v>
      </c>
      <c r="N74" s="6">
        <v>76.7</v>
      </c>
      <c r="P74" s="36">
        <f t="shared" si="28"/>
        <v>7.9461002812958093E-2</v>
      </c>
      <c r="Q74" s="39">
        <f t="shared" si="29"/>
        <v>7.9213103429183862E-2</v>
      </c>
      <c r="R74" s="39">
        <f t="shared" si="30"/>
        <v>7.8662312665550793E-2</v>
      </c>
      <c r="S74" s="36">
        <f t="shared" si="31"/>
        <v>8.022119107630199E-2</v>
      </c>
      <c r="T74" s="39">
        <f t="shared" si="32"/>
        <v>8.0274076803393379E-2</v>
      </c>
      <c r="U74" s="39">
        <f t="shared" si="33"/>
        <v>8.090728396189828E-2</v>
      </c>
      <c r="V74" s="36">
        <f t="shared" si="34"/>
        <v>8.1528792185910914E-2</v>
      </c>
      <c r="W74" s="39">
        <f t="shared" si="35"/>
        <v>8.0979035914733544E-2</v>
      </c>
      <c r="X74" s="39">
        <f t="shared" si="36"/>
        <v>8.073113201798332E-2</v>
      </c>
      <c r="Y74" s="39">
        <f t="shared" si="37"/>
        <v>8.0337342736419792E-2</v>
      </c>
      <c r="Z74" s="39">
        <f t="shared" si="38"/>
        <v>8.0654607251505972E-2</v>
      </c>
      <c r="AA74" s="40">
        <f t="shared" si="39"/>
        <v>8.1248707232670414E-2</v>
      </c>
    </row>
    <row r="75" spans="1:27" x14ac:dyDescent="0.3">
      <c r="A75" s="33">
        <v>68</v>
      </c>
      <c r="B75" s="34">
        <v>1980</v>
      </c>
      <c r="C75" s="35">
        <v>77.8</v>
      </c>
      <c r="D75" s="5">
        <v>78.900000000000006</v>
      </c>
      <c r="E75" s="5">
        <v>80.099999999999994</v>
      </c>
      <c r="F75" s="35">
        <v>81</v>
      </c>
      <c r="G75" s="5">
        <v>81.8</v>
      </c>
      <c r="H75" s="5">
        <v>82.7</v>
      </c>
      <c r="I75" s="35">
        <v>82.7</v>
      </c>
      <c r="J75" s="5">
        <v>83.3</v>
      </c>
      <c r="K75" s="5">
        <v>84</v>
      </c>
      <c r="L75" s="5">
        <v>84.8</v>
      </c>
      <c r="M75" s="5">
        <v>85.5</v>
      </c>
      <c r="N75" s="6">
        <v>86.3</v>
      </c>
      <c r="P75" s="36">
        <f t="shared" si="28"/>
        <v>8.3498650491544479E-2</v>
      </c>
      <c r="Q75" s="39">
        <f t="shared" si="29"/>
        <v>8.4884588892950363E-2</v>
      </c>
      <c r="R75" s="39">
        <f t="shared" si="30"/>
        <v>8.7337534987394161E-2</v>
      </c>
      <c r="S75" s="36">
        <f t="shared" si="31"/>
        <v>8.8944810019123688E-2</v>
      </c>
      <c r="T75" s="39">
        <f t="shared" si="32"/>
        <v>8.9854029575066718E-2</v>
      </c>
      <c r="U75" s="39">
        <f t="shared" si="33"/>
        <v>9.0606656258302554E-2</v>
      </c>
      <c r="V75" s="36">
        <f t="shared" si="34"/>
        <v>8.8181265326068958E-2</v>
      </c>
      <c r="W75" s="39">
        <f t="shared" si="35"/>
        <v>8.9354004846179391E-2</v>
      </c>
      <c r="X75" s="39">
        <f t="shared" si="36"/>
        <v>8.9976987048345336E-2</v>
      </c>
      <c r="Y75" s="39">
        <f t="shared" si="37"/>
        <v>9.0849160046454269E-2</v>
      </c>
      <c r="Z75" s="39">
        <f t="shared" si="38"/>
        <v>9.1058901005377946E-2</v>
      </c>
      <c r="AA75" s="40">
        <f t="shared" si="39"/>
        <v>9.2304096788104584E-2</v>
      </c>
    </row>
    <row r="76" spans="1:27" x14ac:dyDescent="0.3">
      <c r="A76" s="33">
        <v>69</v>
      </c>
      <c r="B76" s="34">
        <v>1981</v>
      </c>
      <c r="C76" s="35">
        <v>87</v>
      </c>
      <c r="D76" s="5">
        <v>87.9</v>
      </c>
      <c r="E76" s="5">
        <v>88.5</v>
      </c>
      <c r="F76" s="35">
        <v>89.1</v>
      </c>
      <c r="G76" s="5">
        <v>89.8</v>
      </c>
      <c r="H76" s="5">
        <v>90.6</v>
      </c>
      <c r="I76" s="35">
        <v>91.6</v>
      </c>
      <c r="J76" s="5">
        <v>92.3</v>
      </c>
      <c r="K76" s="5">
        <v>93.2</v>
      </c>
      <c r="L76" s="5">
        <v>93.4</v>
      </c>
      <c r="M76" s="5">
        <v>93.7</v>
      </c>
      <c r="N76" s="6">
        <v>94</v>
      </c>
      <c r="P76" s="36">
        <f t="shared" si="28"/>
        <v>9.3676529581700585E-2</v>
      </c>
      <c r="Q76" s="39">
        <f t="shared" si="29"/>
        <v>9.5143261423375591E-2</v>
      </c>
      <c r="R76" s="39">
        <f t="shared" si="30"/>
        <v>9.624163527860552E-2</v>
      </c>
      <c r="S76" s="36">
        <f t="shared" si="31"/>
        <v>9.6940240464664651E-2</v>
      </c>
      <c r="T76" s="39">
        <f t="shared" si="32"/>
        <v>9.7098390105498478E-2</v>
      </c>
      <c r="U76" s="39">
        <f t="shared" si="33"/>
        <v>9.7882777603747861E-2</v>
      </c>
      <c r="V76" s="36">
        <f t="shared" si="34"/>
        <v>9.9137114937520643E-2</v>
      </c>
      <c r="W76" s="39">
        <f t="shared" si="35"/>
        <v>9.9658819537467025E-2</v>
      </c>
      <c r="X76" s="39">
        <f t="shared" si="36"/>
        <v>0.10102881691330601</v>
      </c>
      <c r="Y76" s="39">
        <f t="shared" si="37"/>
        <v>0.10035713152104009</v>
      </c>
      <c r="Z76" s="39">
        <f t="shared" si="38"/>
        <v>0.10068315357682556</v>
      </c>
      <c r="AA76" s="40">
        <f t="shared" si="39"/>
        <v>0.10062905607275541</v>
      </c>
    </row>
    <row r="77" spans="1:27" x14ac:dyDescent="0.3">
      <c r="A77" s="33">
        <v>70</v>
      </c>
      <c r="B77" s="34">
        <v>1982</v>
      </c>
      <c r="C77" s="35">
        <v>94.3</v>
      </c>
      <c r="D77" s="5">
        <v>94.6</v>
      </c>
      <c r="E77" s="5">
        <v>94.5</v>
      </c>
      <c r="F77" s="35">
        <v>94.9</v>
      </c>
      <c r="G77" s="5">
        <v>95.8</v>
      </c>
      <c r="H77" s="5">
        <v>97</v>
      </c>
      <c r="I77" s="35">
        <v>97.5</v>
      </c>
      <c r="J77" s="5">
        <v>97.7</v>
      </c>
      <c r="K77" s="5">
        <v>97.9</v>
      </c>
      <c r="L77" s="5">
        <v>98.2</v>
      </c>
      <c r="M77" s="5">
        <v>98</v>
      </c>
      <c r="N77" s="6">
        <v>97.6</v>
      </c>
      <c r="P77" s="36">
        <f t="shared" si="28"/>
        <v>0.10019879596499259</v>
      </c>
      <c r="Q77" s="39">
        <f t="shared" si="29"/>
        <v>9.8653468408386846E-2</v>
      </c>
      <c r="R77" s="39">
        <f t="shared" si="30"/>
        <v>9.6940240464664651E-2</v>
      </c>
      <c r="S77" s="36">
        <f t="shared" si="31"/>
        <v>9.6031390057119914E-2</v>
      </c>
      <c r="T77" s="39">
        <f t="shared" si="32"/>
        <v>9.7007607672718432E-2</v>
      </c>
      <c r="U77" s="39">
        <f t="shared" si="33"/>
        <v>9.8288936084024447E-2</v>
      </c>
      <c r="V77" s="36">
        <f t="shared" si="34"/>
        <v>9.8335336123737349E-2</v>
      </c>
      <c r="W77" s="39">
        <f t="shared" si="35"/>
        <v>9.8066464850555812E-2</v>
      </c>
      <c r="X77" s="39">
        <f t="shared" si="36"/>
        <v>9.7799084153071369E-2</v>
      </c>
      <c r="Y77" s="39">
        <f t="shared" si="37"/>
        <v>9.7756848339676017E-2</v>
      </c>
      <c r="Z77" s="39">
        <f t="shared" si="38"/>
        <v>9.6243636387799425E-2</v>
      </c>
      <c r="AA77" s="40">
        <f t="shared" si="39"/>
        <v>9.4640830620267957E-2</v>
      </c>
    </row>
    <row r="78" spans="1:27" x14ac:dyDescent="0.3">
      <c r="A78" s="33">
        <v>71</v>
      </c>
      <c r="B78" s="34">
        <v>1983</v>
      </c>
      <c r="C78" s="35">
        <v>97.8</v>
      </c>
      <c r="D78" s="5">
        <v>97.9</v>
      </c>
      <c r="E78" s="5">
        <v>97.9</v>
      </c>
      <c r="F78" s="35">
        <v>98.6</v>
      </c>
      <c r="G78" s="5">
        <v>99.2</v>
      </c>
      <c r="H78" s="5">
        <v>99.5</v>
      </c>
      <c r="I78" s="35">
        <v>99.9</v>
      </c>
      <c r="J78" s="5">
        <v>100.2</v>
      </c>
      <c r="K78" s="5">
        <v>100.7</v>
      </c>
      <c r="L78" s="5">
        <v>101</v>
      </c>
      <c r="M78" s="5">
        <v>101.2</v>
      </c>
      <c r="N78" s="6">
        <v>101.3</v>
      </c>
      <c r="P78" s="36">
        <f t="shared" si="28"/>
        <v>9.3683770378708564E-2</v>
      </c>
      <c r="Q78" s="39">
        <f t="shared" si="29"/>
        <v>9.2512486448763198E-2</v>
      </c>
      <c r="R78" s="39">
        <f t="shared" si="30"/>
        <v>9.0783818788525705E-2</v>
      </c>
      <c r="S78" s="36">
        <f t="shared" si="31"/>
        <v>9.0624404122323643E-2</v>
      </c>
      <c r="T78" s="39">
        <f t="shared" si="32"/>
        <v>8.9909383190785563E-2</v>
      </c>
      <c r="U78" s="39">
        <f t="shared" si="33"/>
        <v>8.8215974867900115E-2</v>
      </c>
      <c r="V78" s="36">
        <f t="shared" si="34"/>
        <v>8.7426778971728902E-2</v>
      </c>
      <c r="W78" s="39">
        <f t="shared" si="35"/>
        <v>8.7088138822111416E-2</v>
      </c>
      <c r="X78" s="39">
        <f t="shared" si="36"/>
        <v>8.6529607200479974E-2</v>
      </c>
      <c r="Y78" s="39">
        <f t="shared" si="37"/>
        <v>8.5224952040953594E-2</v>
      </c>
      <c r="Z78" s="39">
        <f t="shared" si="38"/>
        <v>8.4686220842943305E-2</v>
      </c>
      <c r="AA78" s="40">
        <f t="shared" si="39"/>
        <v>8.3937285097070324E-2</v>
      </c>
    </row>
    <row r="79" spans="1:27" x14ac:dyDescent="0.3">
      <c r="A79" s="33">
        <v>72</v>
      </c>
      <c r="B79" s="34">
        <v>1984</v>
      </c>
      <c r="C79" s="35">
        <v>101.9</v>
      </c>
      <c r="D79" s="5">
        <v>102.4</v>
      </c>
      <c r="E79" s="5">
        <v>102.6</v>
      </c>
      <c r="F79" s="35">
        <v>103.1</v>
      </c>
      <c r="G79" s="5">
        <v>103.4</v>
      </c>
      <c r="H79" s="5">
        <v>103.7</v>
      </c>
      <c r="I79" s="35">
        <v>104.1</v>
      </c>
      <c r="J79" s="5">
        <v>104.5</v>
      </c>
      <c r="K79" s="5">
        <v>105</v>
      </c>
      <c r="L79" s="5">
        <v>105.3</v>
      </c>
      <c r="M79" s="5">
        <v>105.3</v>
      </c>
      <c r="N79" s="6">
        <v>105.3</v>
      </c>
      <c r="P79" s="36">
        <f t="shared" si="28"/>
        <v>8.3304871352146481E-2</v>
      </c>
      <c r="Q79" s="39">
        <f t="shared" si="29"/>
        <v>8.1843354989440176E-2</v>
      </c>
      <c r="R79" s="39">
        <f t="shared" si="30"/>
        <v>8.0086126368104971E-2</v>
      </c>
      <c r="S79" s="36">
        <f t="shared" si="31"/>
        <v>7.867544572942653E-2</v>
      </c>
      <c r="T79" s="39">
        <f t="shared" si="32"/>
        <v>7.6571551576315011E-2</v>
      </c>
      <c r="U79" s="39">
        <f t="shared" si="33"/>
        <v>7.4801074214720709E-2</v>
      </c>
      <c r="V79" s="36">
        <f t="shared" si="34"/>
        <v>7.3264267505238179E-2</v>
      </c>
      <c r="W79" s="39">
        <f t="shared" si="35"/>
        <v>7.2042457734245557E-2</v>
      </c>
      <c r="X79" s="39">
        <f t="shared" si="36"/>
        <v>7.0754958736342966E-2</v>
      </c>
      <c r="Y79" s="39">
        <f t="shared" si="37"/>
        <v>6.9651011329461054E-2</v>
      </c>
      <c r="Z79" s="39">
        <f t="shared" si="38"/>
        <v>6.7670686427230731E-2</v>
      </c>
      <c r="AA79" s="40">
        <f t="shared" si="39"/>
        <v>6.5434121742060647E-2</v>
      </c>
    </row>
    <row r="80" spans="1:27" x14ac:dyDescent="0.3">
      <c r="A80" s="33">
        <v>73</v>
      </c>
      <c r="B80" s="34">
        <v>1985</v>
      </c>
      <c r="C80" s="35">
        <v>105.5</v>
      </c>
      <c r="D80" s="5">
        <v>106</v>
      </c>
      <c r="E80" s="5">
        <v>106.4</v>
      </c>
      <c r="F80" s="35">
        <v>106.9</v>
      </c>
      <c r="G80" s="5">
        <v>107.3</v>
      </c>
      <c r="H80" s="5">
        <v>107.6</v>
      </c>
      <c r="I80" s="35">
        <v>107.8</v>
      </c>
      <c r="J80" s="5">
        <v>108</v>
      </c>
      <c r="K80" s="5">
        <v>108.3</v>
      </c>
      <c r="L80" s="5">
        <v>108.7</v>
      </c>
      <c r="M80" s="5">
        <v>109</v>
      </c>
      <c r="N80" s="6">
        <v>109.3</v>
      </c>
      <c r="P80" s="36">
        <f t="shared" si="28"/>
        <v>6.2807407149655381E-2</v>
      </c>
      <c r="Q80" s="39">
        <f t="shared" si="29"/>
        <v>6.082994977976508E-2</v>
      </c>
      <c r="R80" s="39">
        <f t="shared" si="30"/>
        <v>5.8429223619163695E-2</v>
      </c>
      <c r="S80" s="36">
        <f t="shared" si="31"/>
        <v>5.7057318207325736E-2</v>
      </c>
      <c r="T80" s="39">
        <f t="shared" si="32"/>
        <v>5.5769918361899817E-2</v>
      </c>
      <c r="U80" s="39">
        <f t="shared" si="33"/>
        <v>5.4050339209606779E-2</v>
      </c>
      <c r="V80" s="36">
        <f t="shared" si="34"/>
        <v>5.4441888477829048E-2</v>
      </c>
      <c r="W80" s="39">
        <f t="shared" si="35"/>
        <v>5.3308892764969862E-2</v>
      </c>
      <c r="X80" s="39">
        <f t="shared" si="36"/>
        <v>5.2131041827403468E-2</v>
      </c>
      <c r="Y80" s="39">
        <f t="shared" si="37"/>
        <v>5.0912937054238494E-2</v>
      </c>
      <c r="Z80" s="39">
        <f t="shared" si="38"/>
        <v>4.9764970250450125E-2</v>
      </c>
      <c r="AA80" s="40">
        <f t="shared" si="39"/>
        <v>4.8387594305359549E-2</v>
      </c>
    </row>
    <row r="81" spans="1:27" x14ac:dyDescent="0.3">
      <c r="A81" s="33">
        <v>74</v>
      </c>
      <c r="B81" s="34">
        <v>1986</v>
      </c>
      <c r="C81" s="35">
        <v>109.6</v>
      </c>
      <c r="D81" s="5">
        <v>109.3</v>
      </c>
      <c r="E81" s="5">
        <v>108.8</v>
      </c>
      <c r="F81" s="35">
        <v>108.6</v>
      </c>
      <c r="G81" s="5">
        <v>108.9</v>
      </c>
      <c r="H81" s="5">
        <v>109.5</v>
      </c>
      <c r="I81" s="35">
        <v>109.5</v>
      </c>
      <c r="J81" s="5">
        <v>109.7</v>
      </c>
      <c r="K81" s="5">
        <v>110.2</v>
      </c>
      <c r="L81" s="5">
        <v>110.3</v>
      </c>
      <c r="M81" s="5">
        <v>110.4</v>
      </c>
      <c r="N81" s="6">
        <v>110.5</v>
      </c>
      <c r="P81" s="36">
        <f t="shared" si="28"/>
        <v>4.7269029047684707E-2</v>
      </c>
      <c r="Q81" s="39">
        <f t="shared" si="29"/>
        <v>4.4542842178120656E-2</v>
      </c>
      <c r="R81" s="39">
        <f t="shared" si="30"/>
        <v>4.2166538609909487E-2</v>
      </c>
      <c r="S81" s="36">
        <f t="shared" si="31"/>
        <v>4.0376237548118032E-2</v>
      </c>
      <c r="T81" s="39">
        <f t="shared" si="32"/>
        <v>3.9322450488029181E-2</v>
      </c>
      <c r="U81" s="39">
        <f t="shared" si="33"/>
        <v>3.862120304166905E-2</v>
      </c>
      <c r="V81" s="36">
        <f t="shared" si="34"/>
        <v>3.6343503032898461E-2</v>
      </c>
      <c r="W81" s="39">
        <f t="shared" si="35"/>
        <v>3.5144515170699719E-2</v>
      </c>
      <c r="X81" s="39">
        <f t="shared" si="36"/>
        <v>3.4077613835238552E-2</v>
      </c>
      <c r="Y81" s="39">
        <f t="shared" si="37"/>
        <v>3.3821898623031643E-2</v>
      </c>
      <c r="Z81" s="39">
        <f t="shared" si="38"/>
        <v>3.3346318381542783E-2</v>
      </c>
      <c r="AA81" s="40">
        <f t="shared" si="39"/>
        <v>3.287290502005713E-2</v>
      </c>
    </row>
    <row r="82" spans="1:27" x14ac:dyDescent="0.3">
      <c r="A82" s="33">
        <v>75</v>
      </c>
      <c r="B82" s="34">
        <v>1987</v>
      </c>
      <c r="C82" s="35">
        <v>111.2</v>
      </c>
      <c r="D82" s="5">
        <v>111.6</v>
      </c>
      <c r="E82" s="5">
        <v>112.1</v>
      </c>
      <c r="F82" s="35">
        <v>112.7</v>
      </c>
      <c r="G82" s="5">
        <v>113.1</v>
      </c>
      <c r="H82" s="5">
        <v>113.5</v>
      </c>
      <c r="I82" s="35">
        <v>113.8</v>
      </c>
      <c r="J82" s="5">
        <v>114.4</v>
      </c>
      <c r="K82" s="5">
        <v>115</v>
      </c>
      <c r="L82" s="5">
        <v>115.3</v>
      </c>
      <c r="M82" s="5">
        <v>115.4</v>
      </c>
      <c r="N82" s="6">
        <v>115.4</v>
      </c>
      <c r="P82" s="36">
        <f t="shared" si="28"/>
        <v>3.3519366210079449E-2</v>
      </c>
      <c r="Q82" s="39">
        <f t="shared" si="29"/>
        <v>3.3605024064469857E-2</v>
      </c>
      <c r="R82" s="39">
        <f t="shared" si="30"/>
        <v>3.4748393519772769E-2</v>
      </c>
      <c r="S82" s="36">
        <f t="shared" si="31"/>
        <v>3.4979006654450862E-2</v>
      </c>
      <c r="T82" s="39">
        <f t="shared" si="32"/>
        <v>3.3759275129120914E-2</v>
      </c>
      <c r="U82" s="39">
        <f t="shared" si="33"/>
        <v>3.1917138498961828E-2</v>
      </c>
      <c r="V82" s="36">
        <f t="shared" si="34"/>
        <v>3.1400955183039647E-2</v>
      </c>
      <c r="W82" s="39">
        <f t="shared" si="35"/>
        <v>3.2063198436480755E-2</v>
      </c>
      <c r="X82" s="39">
        <f t="shared" si="36"/>
        <v>3.2721050843779409E-2</v>
      </c>
      <c r="Y82" s="39">
        <f t="shared" si="37"/>
        <v>3.262720825273524E-2</v>
      </c>
      <c r="Z82" s="39">
        <f t="shared" si="38"/>
        <v>3.3227476088794949E-2</v>
      </c>
      <c r="AA82" s="40">
        <f t="shared" si="39"/>
        <v>3.4072998886960804E-2</v>
      </c>
    </row>
    <row r="83" spans="1:27" x14ac:dyDescent="0.3">
      <c r="A83" s="33">
        <v>76</v>
      </c>
      <c r="B83" s="34">
        <v>1988</v>
      </c>
      <c r="C83" s="35">
        <v>115.7</v>
      </c>
      <c r="D83" s="5">
        <v>116</v>
      </c>
      <c r="E83" s="5">
        <v>116.5</v>
      </c>
      <c r="F83" s="35">
        <v>117.1</v>
      </c>
      <c r="G83" s="5">
        <v>117.5</v>
      </c>
      <c r="H83" s="5">
        <v>118</v>
      </c>
      <c r="I83" s="35">
        <v>118.5</v>
      </c>
      <c r="J83" s="5">
        <v>119</v>
      </c>
      <c r="K83" s="5">
        <v>119.8</v>
      </c>
      <c r="L83" s="5">
        <v>120.2</v>
      </c>
      <c r="M83" s="5">
        <v>120.3</v>
      </c>
      <c r="N83" s="6">
        <v>120.5</v>
      </c>
      <c r="P83" s="36">
        <f t="shared" si="28"/>
        <v>3.4186586980219591E-2</v>
      </c>
      <c r="Q83" s="39">
        <f t="shared" si="29"/>
        <v>3.4510872766469136E-2</v>
      </c>
      <c r="R83" s="39">
        <f t="shared" si="30"/>
        <v>3.5401158828812784E-2</v>
      </c>
      <c r="S83" s="36">
        <f t="shared" si="31"/>
        <v>3.4989624261551056E-2</v>
      </c>
      <c r="T83" s="39">
        <f t="shared" si="32"/>
        <v>3.4439841079589861E-2</v>
      </c>
      <c r="U83" s="39">
        <f t="shared" si="33"/>
        <v>3.4693653616090225E-2</v>
      </c>
      <c r="V83" s="36">
        <f t="shared" si="34"/>
        <v>3.4738414318267186E-2</v>
      </c>
      <c r="W83" s="39">
        <f t="shared" si="35"/>
        <v>3.4989271426544732E-2</v>
      </c>
      <c r="X83" s="39">
        <f t="shared" si="36"/>
        <v>3.5345903529320877E-2</v>
      </c>
      <c r="Y83" s="39">
        <f t="shared" si="37"/>
        <v>3.5420165197716624E-2</v>
      </c>
      <c r="Z83" s="39">
        <f t="shared" si="38"/>
        <v>3.5182741766641268E-2</v>
      </c>
      <c r="AA83" s="40">
        <f t="shared" si="39"/>
        <v>3.5322185210630019E-2</v>
      </c>
    </row>
    <row r="84" spans="1:27" x14ac:dyDescent="0.3">
      <c r="A84" s="33">
        <v>77</v>
      </c>
      <c r="B84" s="34">
        <v>1989</v>
      </c>
      <c r="C84" s="35">
        <v>121.1</v>
      </c>
      <c r="D84" s="5">
        <v>121.6</v>
      </c>
      <c r="E84" s="5">
        <v>122.3</v>
      </c>
      <c r="F84" s="35">
        <v>123.1</v>
      </c>
      <c r="G84" s="5">
        <v>123.8</v>
      </c>
      <c r="H84" s="5">
        <v>124.1</v>
      </c>
      <c r="I84" s="35">
        <v>124.4</v>
      </c>
      <c r="J84" s="5">
        <v>124.6</v>
      </c>
      <c r="K84" s="5">
        <v>125</v>
      </c>
      <c r="L84" s="5">
        <v>125.6</v>
      </c>
      <c r="M84" s="5">
        <v>125.9</v>
      </c>
      <c r="N84" s="6">
        <v>126.1</v>
      </c>
      <c r="P84" s="36">
        <f t="shared" si="28"/>
        <v>3.5127846281273412E-2</v>
      </c>
      <c r="Q84" s="39">
        <f t="shared" si="29"/>
        <v>3.4967527040806967E-2</v>
      </c>
      <c r="R84" s="39">
        <f t="shared" si="30"/>
        <v>3.5752092233599653E-2</v>
      </c>
      <c r="S84" s="36">
        <f t="shared" si="31"/>
        <v>3.6095714862892203E-2</v>
      </c>
      <c r="T84" s="39">
        <f t="shared" si="32"/>
        <v>3.6668783658475812E-2</v>
      </c>
      <c r="U84" s="39">
        <f t="shared" si="33"/>
        <v>3.6569927241323574E-2</v>
      </c>
      <c r="V84" s="36">
        <f t="shared" si="34"/>
        <v>3.6272397199771378E-2</v>
      </c>
      <c r="W84" s="39">
        <f t="shared" si="35"/>
        <v>3.5810598341221356E-2</v>
      </c>
      <c r="X84" s="39">
        <f t="shared" si="36"/>
        <v>3.5485788455905221E-2</v>
      </c>
      <c r="Y84" s="39">
        <f t="shared" si="37"/>
        <v>3.5886691771399803E-2</v>
      </c>
      <c r="Z84" s="39">
        <f t="shared" si="38"/>
        <v>3.6381069991354043E-2</v>
      </c>
      <c r="AA84" s="40">
        <f t="shared" si="39"/>
        <v>3.6710132153259023E-2</v>
      </c>
    </row>
    <row r="85" spans="1:27" x14ac:dyDescent="0.3">
      <c r="A85" s="33">
        <v>78</v>
      </c>
      <c r="B85" s="34">
        <v>1990</v>
      </c>
      <c r="C85" s="35">
        <v>127.4</v>
      </c>
      <c r="D85" s="5">
        <v>128</v>
      </c>
      <c r="E85" s="5">
        <v>128.69999999999999</v>
      </c>
      <c r="F85" s="35">
        <v>128.9</v>
      </c>
      <c r="G85" s="5">
        <v>129.19999999999999</v>
      </c>
      <c r="H85" s="5">
        <v>129.9</v>
      </c>
      <c r="I85" s="35">
        <v>130.4</v>
      </c>
      <c r="J85" s="5">
        <v>131.6</v>
      </c>
      <c r="K85" s="5">
        <v>132.69999999999999</v>
      </c>
      <c r="L85" s="5">
        <v>133.5</v>
      </c>
      <c r="M85" s="5">
        <v>133.80000000000001</v>
      </c>
      <c r="N85" s="6">
        <v>133.80000000000001</v>
      </c>
      <c r="P85" s="36">
        <f t="shared" si="28"/>
        <v>3.8444746738130808E-2</v>
      </c>
      <c r="Q85" s="39">
        <f t="shared" si="29"/>
        <v>3.8438594923608349E-2</v>
      </c>
      <c r="R85" s="39">
        <f t="shared" si="30"/>
        <v>3.8789099650860415E-2</v>
      </c>
      <c r="S85" s="36">
        <f t="shared" si="31"/>
        <v>3.8137890475462566E-2</v>
      </c>
      <c r="T85" s="39">
        <f t="shared" si="32"/>
        <v>3.7845145687562809E-2</v>
      </c>
      <c r="U85" s="39">
        <f t="shared" si="33"/>
        <v>3.8387319367240158E-2</v>
      </c>
      <c r="V85" s="36">
        <f t="shared" si="34"/>
        <v>3.8799581776165493E-2</v>
      </c>
      <c r="W85" s="39">
        <f t="shared" si="35"/>
        <v>4.0318751845614953E-2</v>
      </c>
      <c r="X85" s="39">
        <f t="shared" si="36"/>
        <v>4.1474145861775114E-2</v>
      </c>
      <c r="Y85" s="39">
        <f t="shared" si="37"/>
        <v>4.1958313968597505E-2</v>
      </c>
      <c r="Z85" s="39">
        <f t="shared" si="38"/>
        <v>4.1851744119750567E-2</v>
      </c>
      <c r="AA85" s="40">
        <f t="shared" si="39"/>
        <v>4.1279192897776706E-2</v>
      </c>
    </row>
    <row r="86" spans="1:27" x14ac:dyDescent="0.3">
      <c r="A86" s="33">
        <v>79</v>
      </c>
      <c r="B86" s="34">
        <v>1991</v>
      </c>
      <c r="C86" s="35">
        <v>134.6</v>
      </c>
      <c r="D86" s="5">
        <v>134.80000000000001</v>
      </c>
      <c r="E86" s="5">
        <v>135</v>
      </c>
      <c r="F86" s="35">
        <v>135.19999999999999</v>
      </c>
      <c r="G86" s="5">
        <v>135.6</v>
      </c>
      <c r="H86" s="5">
        <v>136</v>
      </c>
      <c r="I86" s="35">
        <v>136.19999999999999</v>
      </c>
      <c r="J86" s="5">
        <v>136.6</v>
      </c>
      <c r="K86" s="5">
        <v>137.19999999999999</v>
      </c>
      <c r="L86" s="5">
        <v>137.4</v>
      </c>
      <c r="M86" s="5">
        <v>137.80000000000001</v>
      </c>
      <c r="N86" s="6">
        <v>137.9</v>
      </c>
      <c r="P86" s="36">
        <f t="shared" si="28"/>
        <v>4.1950053144016008E-2</v>
      </c>
      <c r="Q86" s="39">
        <f t="shared" si="29"/>
        <v>4.2831031668151276E-2</v>
      </c>
      <c r="R86" s="39">
        <f t="shared" si="30"/>
        <v>4.4097304648250901E-2</v>
      </c>
      <c r="S86" s="36">
        <f t="shared" si="31"/>
        <v>4.4790880692917812E-2</v>
      </c>
      <c r="T86" s="39">
        <f t="shared" si="32"/>
        <v>4.4831751508791928E-2</v>
      </c>
      <c r="U86" s="39">
        <f t="shared" si="33"/>
        <v>4.4299230134526413E-2</v>
      </c>
      <c r="V86" s="36">
        <f t="shared" si="34"/>
        <v>4.4606196451566493E-2</v>
      </c>
      <c r="W86" s="39">
        <f t="shared" si="35"/>
        <v>4.4837651541592916E-2</v>
      </c>
      <c r="X86" s="39">
        <f t="shared" si="36"/>
        <v>4.4803222350554117E-2</v>
      </c>
      <c r="Y86" s="39">
        <f t="shared" si="37"/>
        <v>4.4918080738048705E-2</v>
      </c>
      <c r="Z86" s="39">
        <f t="shared" si="38"/>
        <v>4.5336292809219358E-2</v>
      </c>
      <c r="AA86" s="40">
        <f t="shared" si="39"/>
        <v>4.5298669555305038E-2</v>
      </c>
    </row>
    <row r="87" spans="1:27" x14ac:dyDescent="0.3">
      <c r="A87" s="33">
        <v>80</v>
      </c>
      <c r="B87" s="34">
        <v>1992</v>
      </c>
      <c r="C87" s="35">
        <v>138.1</v>
      </c>
      <c r="D87" s="5">
        <v>138.6</v>
      </c>
      <c r="E87" s="5">
        <v>139.30000000000001</v>
      </c>
      <c r="F87" s="35">
        <v>139.5</v>
      </c>
      <c r="G87" s="5">
        <v>139.69999999999999</v>
      </c>
      <c r="H87" s="5">
        <v>140.19999999999999</v>
      </c>
      <c r="I87" s="35">
        <v>140.5</v>
      </c>
      <c r="J87" s="5">
        <v>140.9</v>
      </c>
      <c r="K87" s="5">
        <v>141.30000000000001</v>
      </c>
      <c r="L87" s="5">
        <v>141.80000000000001</v>
      </c>
      <c r="M87" s="5">
        <v>142</v>
      </c>
      <c r="N87" s="6">
        <v>141.9</v>
      </c>
      <c r="P87" s="36">
        <f t="shared" si="28"/>
        <v>4.4281966364982939E-2</v>
      </c>
      <c r="Q87" s="39">
        <f t="shared" si="29"/>
        <v>4.4286844887836185E-2</v>
      </c>
      <c r="R87" s="39">
        <f t="shared" si="30"/>
        <v>4.4405381074616779E-2</v>
      </c>
      <c r="S87" s="36">
        <f t="shared" si="31"/>
        <v>4.3590359020088343E-2</v>
      </c>
      <c r="T87" s="39">
        <f t="shared" si="32"/>
        <v>4.3149994820157689E-2</v>
      </c>
      <c r="U87" s="39">
        <f t="shared" si="33"/>
        <v>4.3158810421666471E-2</v>
      </c>
      <c r="V87" s="36">
        <f t="shared" si="34"/>
        <v>4.3054046946052749E-2</v>
      </c>
      <c r="W87" s="39">
        <f t="shared" si="35"/>
        <v>4.2550242726930865E-2</v>
      </c>
      <c r="X87" s="39">
        <f t="shared" si="36"/>
        <v>4.2050735104619541E-2</v>
      </c>
      <c r="Y87" s="39">
        <f t="shared" si="37"/>
        <v>4.2243954535868156E-2</v>
      </c>
      <c r="Z87" s="39">
        <f t="shared" si="38"/>
        <v>4.235704762229342E-2</v>
      </c>
      <c r="AA87" s="40">
        <f t="shared" si="39"/>
        <v>4.2210195397863526E-2</v>
      </c>
    </row>
    <row r="88" spans="1:27" x14ac:dyDescent="0.3">
      <c r="A88" s="33">
        <v>81</v>
      </c>
      <c r="B88" s="34">
        <v>1993</v>
      </c>
      <c r="C88" s="35">
        <v>142.6</v>
      </c>
      <c r="D88" s="5">
        <v>143.1</v>
      </c>
      <c r="E88" s="5">
        <v>143.6</v>
      </c>
      <c r="F88" s="35">
        <v>144</v>
      </c>
      <c r="G88" s="5">
        <v>144.19999999999999</v>
      </c>
      <c r="H88" s="5">
        <v>144.4</v>
      </c>
      <c r="I88" s="35">
        <v>144.4</v>
      </c>
      <c r="J88" s="5">
        <v>144.80000000000001</v>
      </c>
      <c r="K88" s="5">
        <v>145.1</v>
      </c>
      <c r="L88" s="5">
        <v>145.69999999999999</v>
      </c>
      <c r="M88" s="5">
        <v>145.80000000000001</v>
      </c>
      <c r="N88" s="6">
        <v>145.80000000000001</v>
      </c>
      <c r="P88" s="36">
        <f t="shared" si="28"/>
        <v>4.2694861527317274E-2</v>
      </c>
      <c r="Q88" s="39">
        <f t="shared" si="29"/>
        <v>4.2884778929445533E-2</v>
      </c>
      <c r="R88" s="39">
        <f t="shared" si="30"/>
        <v>4.2715196324880855E-2</v>
      </c>
      <c r="S88" s="36">
        <f t="shared" si="31"/>
        <v>4.2224119185697129E-2</v>
      </c>
      <c r="T88" s="39">
        <f t="shared" si="32"/>
        <v>4.1802700270311188E-2</v>
      </c>
      <c r="U88" s="39">
        <f t="shared" si="33"/>
        <v>4.1206899285123111E-2</v>
      </c>
      <c r="V88" s="36">
        <f t="shared" si="34"/>
        <v>4.0326756945393782E-2</v>
      </c>
      <c r="W88" s="39">
        <f t="shared" si="35"/>
        <v>4.0026295915759791E-2</v>
      </c>
      <c r="X88" s="39">
        <f t="shared" si="36"/>
        <v>3.9063570795627722E-2</v>
      </c>
      <c r="Y88" s="39">
        <f t="shared" si="37"/>
        <v>3.9228424426839714E-2</v>
      </c>
      <c r="Z88" s="39">
        <f t="shared" si="38"/>
        <v>3.9198184461543883E-2</v>
      </c>
      <c r="AA88" s="40">
        <f t="shared" si="39"/>
        <v>3.8852993159824933E-2</v>
      </c>
    </row>
    <row r="89" spans="1:27" x14ac:dyDescent="0.3">
      <c r="A89" s="33">
        <v>82</v>
      </c>
      <c r="B89" s="34">
        <v>1994</v>
      </c>
      <c r="C89" s="35">
        <v>146.19999999999999</v>
      </c>
      <c r="D89" s="5">
        <v>146.69999999999999</v>
      </c>
      <c r="E89" s="5">
        <v>147.19999999999999</v>
      </c>
      <c r="F89" s="35">
        <v>147.4</v>
      </c>
      <c r="G89" s="5">
        <v>147.5</v>
      </c>
      <c r="H89" s="5">
        <v>148</v>
      </c>
      <c r="I89" s="35">
        <v>148.4</v>
      </c>
      <c r="J89" s="5">
        <v>149</v>
      </c>
      <c r="K89" s="5">
        <v>149.4</v>
      </c>
      <c r="L89" s="5">
        <v>149.5</v>
      </c>
      <c r="M89" s="5">
        <v>149.69999999999999</v>
      </c>
      <c r="N89" s="6">
        <v>149.69999999999999</v>
      </c>
      <c r="P89" s="36">
        <f t="shared" si="28"/>
        <v>3.8390355783955554E-2</v>
      </c>
      <c r="Q89" s="39">
        <f t="shared" si="29"/>
        <v>3.8243707803209848E-2</v>
      </c>
      <c r="R89" s="39">
        <f t="shared" si="30"/>
        <v>3.7758431513612578E-2</v>
      </c>
      <c r="S89" s="36">
        <f t="shared" si="31"/>
        <v>3.6687557566057238E-2</v>
      </c>
      <c r="T89" s="39">
        <f t="shared" si="32"/>
        <v>3.5653018081626575E-2</v>
      </c>
      <c r="U89" s="39">
        <f t="shared" si="33"/>
        <v>3.5852662760416543E-2</v>
      </c>
      <c r="V89" s="36">
        <f t="shared" si="34"/>
        <v>3.5911618723412309E-2</v>
      </c>
      <c r="W89" s="39">
        <f t="shared" si="35"/>
        <v>3.6414893395352532E-2</v>
      </c>
      <c r="X89" s="39">
        <f t="shared" si="36"/>
        <v>3.6306248774414351E-2</v>
      </c>
      <c r="Y89" s="39">
        <f t="shared" si="37"/>
        <v>3.5452809100833038E-2</v>
      </c>
      <c r="Z89" s="39">
        <f t="shared" si="38"/>
        <v>3.5235637694904565E-2</v>
      </c>
      <c r="AA89" s="40">
        <f t="shared" si="39"/>
        <v>3.4907043552284023E-2</v>
      </c>
    </row>
    <row r="90" spans="1:27" x14ac:dyDescent="0.3">
      <c r="A90" s="33">
        <v>83</v>
      </c>
      <c r="B90" s="34">
        <v>1995</v>
      </c>
      <c r="C90" s="35">
        <v>150.30000000000001</v>
      </c>
      <c r="D90" s="5">
        <v>150.9</v>
      </c>
      <c r="E90" s="5">
        <v>151.4</v>
      </c>
      <c r="F90" s="35">
        <v>151.9</v>
      </c>
      <c r="G90" s="5">
        <v>152.19999999999999</v>
      </c>
      <c r="H90" s="5">
        <v>152.5</v>
      </c>
      <c r="I90" s="35">
        <v>152.5</v>
      </c>
      <c r="J90" s="5">
        <v>152.9</v>
      </c>
      <c r="K90" s="5">
        <v>153.19999999999999</v>
      </c>
      <c r="L90" s="5">
        <v>153.69999999999999</v>
      </c>
      <c r="M90" s="5">
        <v>153.6</v>
      </c>
      <c r="N90" s="6">
        <v>153.5</v>
      </c>
      <c r="P90" s="36">
        <f t="shared" si="28"/>
        <v>3.3612875302544198E-2</v>
      </c>
      <c r="Q90" s="39">
        <f t="shared" si="29"/>
        <v>3.3465192545051758E-2</v>
      </c>
      <c r="R90" s="39">
        <f t="shared" si="30"/>
        <v>3.3021750191438715E-2</v>
      </c>
      <c r="S90" s="36">
        <f t="shared" si="31"/>
        <v>3.3382187500103244E-2</v>
      </c>
      <c r="T90" s="39">
        <f t="shared" si="32"/>
        <v>3.3309513200472152E-2</v>
      </c>
      <c r="U90" s="39">
        <f t="shared" si="33"/>
        <v>3.2600042347722846E-2</v>
      </c>
      <c r="V90" s="36">
        <f t="shared" si="34"/>
        <v>3.1806953821548634E-2</v>
      </c>
      <c r="W90" s="39">
        <f t="shared" si="35"/>
        <v>3.0458056886526474E-2</v>
      </c>
      <c r="X90" s="39">
        <f t="shared" si="36"/>
        <v>2.9147369877562834E-2</v>
      </c>
      <c r="Y90" s="39">
        <f t="shared" si="37"/>
        <v>2.8581053549876057E-2</v>
      </c>
      <c r="Z90" s="39">
        <f t="shared" si="38"/>
        <v>2.7985574764111787E-2</v>
      </c>
      <c r="AA90" s="40">
        <f t="shared" si="39"/>
        <v>2.7851687604741882E-2</v>
      </c>
    </row>
    <row r="91" spans="1:27" x14ac:dyDescent="0.3">
      <c r="A91" s="33">
        <v>84</v>
      </c>
      <c r="B91" s="34">
        <v>1996</v>
      </c>
      <c r="C91" s="35">
        <v>154.4</v>
      </c>
      <c r="D91" s="5">
        <v>154.9</v>
      </c>
      <c r="E91" s="5">
        <v>155.69999999999999</v>
      </c>
      <c r="F91" s="35">
        <v>156.30000000000001</v>
      </c>
      <c r="G91" s="5">
        <v>156.6</v>
      </c>
      <c r="H91" s="5">
        <v>156.69999999999999</v>
      </c>
      <c r="I91" s="35">
        <v>157</v>
      </c>
      <c r="J91" s="5">
        <v>157.30000000000001</v>
      </c>
      <c r="K91" s="5">
        <v>157.80000000000001</v>
      </c>
      <c r="L91" s="5">
        <v>158.30000000000001</v>
      </c>
      <c r="M91" s="5">
        <v>158.6</v>
      </c>
      <c r="N91" s="6">
        <v>158.6</v>
      </c>
      <c r="P91" s="36">
        <f t="shared" si="28"/>
        <v>2.7828006389882365E-2</v>
      </c>
      <c r="Q91" s="39">
        <f t="shared" si="29"/>
        <v>2.8187465444079907E-2</v>
      </c>
      <c r="R91" s="39">
        <f t="shared" si="30"/>
        <v>2.8942175146815741E-2</v>
      </c>
      <c r="S91" s="36">
        <f t="shared" si="31"/>
        <v>2.9429139151508021E-2</v>
      </c>
      <c r="T91" s="39">
        <f t="shared" si="32"/>
        <v>2.92157264861721E-2</v>
      </c>
      <c r="U91" s="39">
        <f t="shared" si="33"/>
        <v>2.8740926172895254E-2</v>
      </c>
      <c r="V91" s="36">
        <f t="shared" si="34"/>
        <v>2.883210711172568E-2</v>
      </c>
      <c r="W91" s="39">
        <f t="shared" si="35"/>
        <v>2.8621516713162043E-2</v>
      </c>
      <c r="X91" s="39">
        <f t="shared" si="36"/>
        <v>2.8372791173233658E-2</v>
      </c>
      <c r="Y91" s="39">
        <f t="shared" si="37"/>
        <v>2.872391576809763E-2</v>
      </c>
      <c r="Z91" s="39">
        <f t="shared" si="38"/>
        <v>2.8515386488834782E-2</v>
      </c>
      <c r="AA91" s="40">
        <f t="shared" si="39"/>
        <v>2.8366174907551445E-2</v>
      </c>
    </row>
    <row r="92" spans="1:27" x14ac:dyDescent="0.3">
      <c r="A92" s="33">
        <v>85</v>
      </c>
      <c r="B92" s="34">
        <v>1997</v>
      </c>
      <c r="C92" s="35">
        <v>159.1</v>
      </c>
      <c r="D92" s="5">
        <v>159.6</v>
      </c>
      <c r="E92" s="5">
        <v>160</v>
      </c>
      <c r="F92" s="35">
        <v>160.19999999999999</v>
      </c>
      <c r="G92" s="5">
        <v>160.1</v>
      </c>
      <c r="H92" s="5">
        <v>160.30000000000001</v>
      </c>
      <c r="I92" s="35">
        <v>160.5</v>
      </c>
      <c r="J92" s="5">
        <v>160.80000000000001</v>
      </c>
      <c r="K92" s="5">
        <v>161.19999999999999</v>
      </c>
      <c r="L92" s="5">
        <v>161.6</v>
      </c>
      <c r="M92" s="5">
        <v>161.5</v>
      </c>
      <c r="N92" s="6">
        <v>161.30000000000001</v>
      </c>
      <c r="P92" s="36">
        <f t="shared" si="28"/>
        <v>2.8715539485565156E-2</v>
      </c>
      <c r="Q92" s="39">
        <f t="shared" si="29"/>
        <v>2.8617553510468241E-2</v>
      </c>
      <c r="R92" s="39">
        <f t="shared" si="30"/>
        <v>2.8096245717810886E-2</v>
      </c>
      <c r="S92" s="36">
        <f t="shared" si="31"/>
        <v>2.8058103833547454E-2</v>
      </c>
      <c r="T92" s="39">
        <f t="shared" si="32"/>
        <v>2.7635231350344514E-2</v>
      </c>
      <c r="U92" s="39">
        <f t="shared" si="33"/>
        <v>2.7157642277746419E-2</v>
      </c>
      <c r="V92" s="36">
        <f t="shared" si="34"/>
        <v>2.6974694839542623E-2</v>
      </c>
      <c r="W92" s="39">
        <f t="shared" si="35"/>
        <v>2.6774348344045684E-2</v>
      </c>
      <c r="X92" s="39">
        <f t="shared" si="36"/>
        <v>2.6702395040942628E-2</v>
      </c>
      <c r="Y92" s="39">
        <f t="shared" si="37"/>
        <v>2.6485987262992117E-2</v>
      </c>
      <c r="Z92" s="39">
        <f t="shared" si="38"/>
        <v>2.6069637253691491E-2</v>
      </c>
      <c r="AA92" s="40">
        <f t="shared" si="39"/>
        <v>2.595991849693946E-2</v>
      </c>
    </row>
    <row r="93" spans="1:27" x14ac:dyDescent="0.3">
      <c r="A93" s="33">
        <v>86</v>
      </c>
      <c r="B93" s="34">
        <v>1998</v>
      </c>
      <c r="C93" s="35">
        <v>161.6</v>
      </c>
      <c r="D93" s="5">
        <v>161.9</v>
      </c>
      <c r="E93" s="5">
        <v>162.19999999999999</v>
      </c>
      <c r="F93" s="35">
        <v>162.5</v>
      </c>
      <c r="G93" s="5">
        <v>162.80000000000001</v>
      </c>
      <c r="H93" s="5">
        <v>163</v>
      </c>
      <c r="I93" s="35">
        <v>163.19999999999999</v>
      </c>
      <c r="J93" s="5">
        <v>163.4</v>
      </c>
      <c r="K93" s="5">
        <v>163.6</v>
      </c>
      <c r="L93" s="5">
        <v>164</v>
      </c>
      <c r="M93" s="5">
        <v>164</v>
      </c>
      <c r="N93" s="6">
        <v>163.9</v>
      </c>
      <c r="P93" s="36">
        <f t="shared" si="28"/>
        <v>2.5331656551810244E-2</v>
      </c>
      <c r="Q93" s="39">
        <f t="shared" si="29"/>
        <v>2.4994282805656631E-2</v>
      </c>
      <c r="R93" s="39">
        <f t="shared" si="30"/>
        <v>2.4658818329140519E-2</v>
      </c>
      <c r="S93" s="36">
        <f t="shared" si="31"/>
        <v>2.4467474425936331E-2</v>
      </c>
      <c r="T93" s="39">
        <f t="shared" si="32"/>
        <v>2.4561018011353353E-2</v>
      </c>
      <c r="U93" s="39">
        <f t="shared" si="33"/>
        <v>2.4528590272943962E-2</v>
      </c>
      <c r="V93" s="36">
        <f t="shared" si="34"/>
        <v>2.4779885027305548E-2</v>
      </c>
      <c r="W93" s="39">
        <f t="shared" si="35"/>
        <v>2.4463991299916055E-2</v>
      </c>
      <c r="X93" s="39">
        <f t="shared" si="36"/>
        <v>2.4290576888300608E-2</v>
      </c>
      <c r="Y93" s="39">
        <f t="shared" si="37"/>
        <v>2.3945541346835908E-2</v>
      </c>
      <c r="Z93" s="39">
        <f t="shared" si="38"/>
        <v>2.3805043874291165E-2</v>
      </c>
      <c r="AA93" s="40">
        <f t="shared" si="39"/>
        <v>2.3680159137240198E-2</v>
      </c>
    </row>
    <row r="94" spans="1:27" x14ac:dyDescent="0.3">
      <c r="A94" s="33">
        <v>87</v>
      </c>
      <c r="B94" s="34">
        <v>1999</v>
      </c>
      <c r="C94" s="35">
        <v>164.3</v>
      </c>
      <c r="D94" s="5">
        <v>164.5</v>
      </c>
      <c r="E94" s="5">
        <v>165</v>
      </c>
      <c r="F94" s="35">
        <v>166.2</v>
      </c>
      <c r="G94" s="5">
        <v>166.2</v>
      </c>
      <c r="H94" s="5">
        <v>166.2</v>
      </c>
      <c r="I94" s="35">
        <v>166.7</v>
      </c>
      <c r="J94" s="5">
        <v>167.1</v>
      </c>
      <c r="K94" s="5">
        <v>167.9</v>
      </c>
      <c r="L94" s="5">
        <v>168.2</v>
      </c>
      <c r="M94" s="5">
        <v>168.3</v>
      </c>
      <c r="N94" s="6">
        <v>168.3</v>
      </c>
      <c r="P94" s="36">
        <f t="shared" si="28"/>
        <v>2.3618292143165798E-2</v>
      </c>
      <c r="Q94" s="39">
        <f t="shared" si="29"/>
        <v>2.3168491786849099E-2</v>
      </c>
      <c r="R94" s="39">
        <f t="shared" si="30"/>
        <v>2.3093267633739645E-2</v>
      </c>
      <c r="S94" s="36">
        <f t="shared" si="31"/>
        <v>2.4298902025629676E-2</v>
      </c>
      <c r="T94" s="39">
        <f t="shared" si="32"/>
        <v>2.4159976359047208E-2</v>
      </c>
      <c r="U94" s="39">
        <f t="shared" si="33"/>
        <v>2.3467039339868823E-2</v>
      </c>
      <c r="V94" s="36">
        <f t="shared" si="34"/>
        <v>2.3529442102554476E-2</v>
      </c>
      <c r="W94" s="39">
        <f t="shared" si="35"/>
        <v>2.3194121373418808E-2</v>
      </c>
      <c r="X94" s="39">
        <f t="shared" si="36"/>
        <v>2.3622962649191948E-2</v>
      </c>
      <c r="Y94" s="39">
        <f t="shared" si="37"/>
        <v>2.3851473760636122E-2</v>
      </c>
      <c r="Z94" s="39">
        <f t="shared" si="38"/>
        <v>2.3699433904956324E-2</v>
      </c>
      <c r="AA94" s="40">
        <f t="shared" si="39"/>
        <v>2.3699433904956324E-2</v>
      </c>
    </row>
    <row r="95" spans="1:27" x14ac:dyDescent="0.3">
      <c r="A95" s="33">
        <v>88</v>
      </c>
      <c r="B95" s="34">
        <v>2000</v>
      </c>
      <c r="C95" s="35">
        <v>168.8</v>
      </c>
      <c r="D95" s="5">
        <v>169.8</v>
      </c>
      <c r="E95" s="5">
        <v>171.2</v>
      </c>
      <c r="F95" s="35">
        <v>171.3</v>
      </c>
      <c r="G95" s="5">
        <v>171.5</v>
      </c>
      <c r="H95" s="5">
        <v>172.4</v>
      </c>
      <c r="I95" s="35">
        <v>172.8</v>
      </c>
      <c r="J95" s="5">
        <v>172.8</v>
      </c>
      <c r="K95" s="5">
        <v>173.7</v>
      </c>
      <c r="L95" s="5">
        <v>174</v>
      </c>
      <c r="M95" s="5">
        <v>174.1</v>
      </c>
      <c r="N95" s="6">
        <v>174</v>
      </c>
      <c r="P95" s="36">
        <f t="shared" si="28"/>
        <v>2.3487852111062857E-2</v>
      </c>
      <c r="Q95" s="39">
        <f t="shared" si="29"/>
        <v>2.3881483982403973E-2</v>
      </c>
      <c r="R95" s="39">
        <f t="shared" si="30"/>
        <v>2.488603858494054E-2</v>
      </c>
      <c r="S95" s="36">
        <f t="shared" si="31"/>
        <v>2.4330060250852936E-2</v>
      </c>
      <c r="T95" s="39">
        <f t="shared" si="32"/>
        <v>2.4164915799673947E-2</v>
      </c>
      <c r="U95" s="39">
        <f t="shared" si="33"/>
        <v>2.4833901801518454E-2</v>
      </c>
      <c r="V95" s="36">
        <f t="shared" si="34"/>
        <v>2.5309022034359252E-2</v>
      </c>
      <c r="W95" s="39">
        <f t="shared" si="35"/>
        <v>2.4771999860872418E-2</v>
      </c>
      <c r="X95" s="39">
        <f t="shared" si="36"/>
        <v>2.543517471558765E-2</v>
      </c>
      <c r="Y95" s="39">
        <f t="shared" si="37"/>
        <v>2.5120872198526989E-2</v>
      </c>
      <c r="Z95" s="39">
        <f t="shared" si="38"/>
        <v>2.5372134974325222E-2</v>
      </c>
      <c r="AA95" s="40">
        <f t="shared" si="39"/>
        <v>2.5387865559969303E-2</v>
      </c>
    </row>
    <row r="96" spans="1:27" x14ac:dyDescent="0.3">
      <c r="A96" s="33">
        <v>89</v>
      </c>
      <c r="B96" s="34">
        <v>2001</v>
      </c>
      <c r="C96" s="35">
        <v>175.1</v>
      </c>
      <c r="D96" s="5">
        <v>175.8</v>
      </c>
      <c r="E96" s="5">
        <v>176.2</v>
      </c>
      <c r="F96" s="35">
        <v>176.9</v>
      </c>
      <c r="G96" s="5">
        <v>177.7</v>
      </c>
      <c r="H96" s="5">
        <v>178</v>
      </c>
      <c r="I96" s="35">
        <v>177.5</v>
      </c>
      <c r="J96" s="5">
        <v>177.5</v>
      </c>
      <c r="K96" s="5">
        <v>178.3</v>
      </c>
      <c r="L96" s="5">
        <v>177.7</v>
      </c>
      <c r="M96" s="5">
        <v>177.4</v>
      </c>
      <c r="N96" s="6">
        <v>176.7</v>
      </c>
      <c r="P96" s="36">
        <f t="shared" si="28"/>
        <v>2.5481358435516466E-2</v>
      </c>
      <c r="Q96" s="39">
        <f t="shared" si="29"/>
        <v>2.5636553426530817E-2</v>
      </c>
      <c r="R96" s="39">
        <f t="shared" si="30"/>
        <v>2.5046243243713961E-2</v>
      </c>
      <c r="S96" s="36">
        <f t="shared" si="31"/>
        <v>2.5070584091410497E-2</v>
      </c>
      <c r="T96" s="39">
        <f t="shared" si="32"/>
        <v>2.5602649268228417E-2</v>
      </c>
      <c r="U96" s="39">
        <f t="shared" si="33"/>
        <v>2.5817730298912878E-2</v>
      </c>
      <c r="V96" s="36">
        <f t="shared" si="34"/>
        <v>2.4848667998639495E-2</v>
      </c>
      <c r="W96" s="39">
        <f t="shared" si="35"/>
        <v>2.4457454498169939E-2</v>
      </c>
      <c r="X96" s="39">
        <f t="shared" si="36"/>
        <v>2.4728626898552264E-2</v>
      </c>
      <c r="Y96" s="39">
        <f t="shared" si="37"/>
        <v>2.3390314860323835E-2</v>
      </c>
      <c r="Z96" s="39">
        <f t="shared" si="38"/>
        <v>2.2657214507150414E-2</v>
      </c>
      <c r="AA96" s="40">
        <f t="shared" si="39"/>
        <v>2.1848880106734914E-2</v>
      </c>
    </row>
    <row r="97" spans="1:27" x14ac:dyDescent="0.3">
      <c r="A97" s="33">
        <v>90</v>
      </c>
      <c r="B97" s="34">
        <v>2002</v>
      </c>
      <c r="C97" s="35">
        <v>177.1</v>
      </c>
      <c r="D97" s="5">
        <v>177.8</v>
      </c>
      <c r="E97" s="5">
        <v>178.8</v>
      </c>
      <c r="F97" s="35">
        <v>179.8</v>
      </c>
      <c r="G97" s="5">
        <v>179.8</v>
      </c>
      <c r="H97" s="5">
        <v>179.9</v>
      </c>
      <c r="I97" s="35">
        <v>180.1</v>
      </c>
      <c r="J97" s="5">
        <v>180.7</v>
      </c>
      <c r="K97" s="5">
        <v>181</v>
      </c>
      <c r="L97" s="5">
        <v>181.3</v>
      </c>
      <c r="M97" s="5">
        <v>181.3</v>
      </c>
      <c r="N97" s="6">
        <v>180.9</v>
      </c>
      <c r="P97" s="36">
        <f t="shared" si="28"/>
        <v>2.1667730394825169E-2</v>
      </c>
      <c r="Q97" s="39">
        <f t="shared" si="29"/>
        <v>2.1832646723204396E-2</v>
      </c>
      <c r="R97" s="39">
        <f t="shared" si="30"/>
        <v>2.246748559601186E-2</v>
      </c>
      <c r="S97" s="36">
        <f t="shared" si="31"/>
        <v>2.335292477668216E-2</v>
      </c>
      <c r="T97" s="39">
        <f t="shared" si="32"/>
        <v>2.3480732064892429E-2</v>
      </c>
      <c r="U97" s="39">
        <f t="shared" si="33"/>
        <v>2.3339006030790754E-2</v>
      </c>
      <c r="V97" s="36">
        <f t="shared" si="34"/>
        <v>2.3311218306802051E-2</v>
      </c>
      <c r="W97" s="39">
        <f t="shared" si="35"/>
        <v>2.360976812543969E-2</v>
      </c>
      <c r="X97" s="39">
        <f t="shared" si="36"/>
        <v>2.3440755515985678E-2</v>
      </c>
      <c r="Y97" s="39">
        <f t="shared" si="37"/>
        <v>2.3272468713276151E-2</v>
      </c>
      <c r="Z97" s="39">
        <f t="shared" si="38"/>
        <v>2.3399158387670482E-2</v>
      </c>
      <c r="AA97" s="40">
        <f t="shared" si="39"/>
        <v>2.320072664775874E-2</v>
      </c>
    </row>
    <row r="98" spans="1:27" x14ac:dyDescent="0.3">
      <c r="A98" s="33">
        <v>91</v>
      </c>
      <c r="B98" s="34">
        <v>2003</v>
      </c>
      <c r="C98" s="35">
        <v>181.7</v>
      </c>
      <c r="D98" s="5">
        <v>183.1</v>
      </c>
      <c r="E98" s="5">
        <v>184.2</v>
      </c>
      <c r="F98" s="35">
        <v>183.8</v>
      </c>
      <c r="G98" s="5">
        <v>183.5</v>
      </c>
      <c r="H98" s="5">
        <v>183.7</v>
      </c>
      <c r="I98" s="35">
        <v>183.9</v>
      </c>
      <c r="J98" s="5">
        <v>184.6</v>
      </c>
      <c r="K98" s="5">
        <v>185.2</v>
      </c>
      <c r="L98" s="5">
        <v>185</v>
      </c>
      <c r="M98" s="5">
        <v>184.5</v>
      </c>
      <c r="N98" s="6">
        <v>184.3</v>
      </c>
      <c r="P98" s="36">
        <f t="shared" si="28"/>
        <v>2.3723597498199744E-2</v>
      </c>
      <c r="Q98" s="39">
        <f t="shared" si="29"/>
        <v>2.4916061686314217E-2</v>
      </c>
      <c r="R98" s="39">
        <f t="shared" si="30"/>
        <v>2.5764713553607654E-2</v>
      </c>
      <c r="S98" s="36">
        <f t="shared" si="31"/>
        <v>2.4939966524113455E-2</v>
      </c>
      <c r="T98" s="39">
        <f t="shared" si="32"/>
        <v>2.4227267372170624E-2</v>
      </c>
      <c r="U98" s="39">
        <f t="shared" si="33"/>
        <v>2.4198912542452433E-2</v>
      </c>
      <c r="V98" s="36">
        <f t="shared" si="34"/>
        <v>2.4170624081053971E-2</v>
      </c>
      <c r="W98" s="39">
        <f t="shared" si="35"/>
        <v>2.4698095192099423E-2</v>
      </c>
      <c r="X98" s="39">
        <f t="shared" si="36"/>
        <v>2.5112517369007881E-2</v>
      </c>
      <c r="Y98" s="39">
        <f t="shared" si="37"/>
        <v>2.4390579771131238E-2</v>
      </c>
      <c r="Z98" s="39">
        <f t="shared" si="38"/>
        <v>2.3836255539609663E-2</v>
      </c>
      <c r="AA98" s="40">
        <f t="shared" si="39"/>
        <v>2.3739065998947817E-2</v>
      </c>
    </row>
    <row r="99" spans="1:27" x14ac:dyDescent="0.3">
      <c r="A99" s="33">
        <v>92</v>
      </c>
      <c r="B99" s="34">
        <v>2004</v>
      </c>
      <c r="C99" s="35">
        <v>185.2</v>
      </c>
      <c r="D99" s="5">
        <v>186.2</v>
      </c>
      <c r="E99" s="5">
        <v>187.4</v>
      </c>
      <c r="F99" s="35">
        <v>188</v>
      </c>
      <c r="G99" s="5">
        <v>189.1</v>
      </c>
      <c r="H99" s="5">
        <v>189.7</v>
      </c>
      <c r="I99" s="35">
        <v>189.4</v>
      </c>
      <c r="J99" s="5">
        <v>189.5</v>
      </c>
      <c r="K99" s="5">
        <v>189.9</v>
      </c>
      <c r="L99" s="5">
        <v>190.9</v>
      </c>
      <c r="M99" s="5">
        <v>191</v>
      </c>
      <c r="N99" s="6">
        <v>190.3</v>
      </c>
      <c r="P99" s="36">
        <f t="shared" si="28"/>
        <v>2.4237526748109195E-2</v>
      </c>
      <c r="Q99" s="39">
        <f t="shared" si="29"/>
        <v>2.5091789105192719E-2</v>
      </c>
      <c r="R99" s="39">
        <f t="shared" si="30"/>
        <v>2.5786852618730149E-2</v>
      </c>
      <c r="S99" s="36">
        <f t="shared" si="31"/>
        <v>2.4956339508531489E-2</v>
      </c>
      <c r="T99" s="39">
        <f t="shared" si="32"/>
        <v>2.6152959170109735E-2</v>
      </c>
      <c r="U99" s="39">
        <f t="shared" si="33"/>
        <v>2.680331542865555E-2</v>
      </c>
      <c r="V99" s="36">
        <f t="shared" si="34"/>
        <v>2.5861839371334794E-2</v>
      </c>
      <c r="W99" s="39">
        <f t="shared" si="35"/>
        <v>2.5478484470610185E-2</v>
      </c>
      <c r="X99" s="39">
        <f t="shared" si="36"/>
        <v>2.4931530397465318E-2</v>
      </c>
      <c r="Y99" s="39">
        <f t="shared" si="37"/>
        <v>2.5642449902815612E-2</v>
      </c>
      <c r="Z99" s="39">
        <f t="shared" si="38"/>
        <v>2.5627956376277794E-2</v>
      </c>
      <c r="AA99" s="40">
        <f t="shared" si="39"/>
        <v>2.4875082693952999E-2</v>
      </c>
    </row>
    <row r="100" spans="1:27" x14ac:dyDescent="0.3">
      <c r="A100" s="33">
        <v>93</v>
      </c>
      <c r="B100" s="34">
        <v>2005</v>
      </c>
      <c r="C100" s="35">
        <v>190.7</v>
      </c>
      <c r="D100" s="5">
        <v>191.8</v>
      </c>
      <c r="E100" s="5">
        <v>193.3</v>
      </c>
      <c r="F100" s="35">
        <v>194.6</v>
      </c>
      <c r="G100" s="5">
        <v>194.4</v>
      </c>
      <c r="H100" s="5">
        <v>194.5</v>
      </c>
      <c r="I100" s="35">
        <v>195.4</v>
      </c>
      <c r="J100" s="5">
        <v>196.4</v>
      </c>
      <c r="K100" s="5">
        <v>198.8</v>
      </c>
      <c r="L100" s="5">
        <v>199.2</v>
      </c>
      <c r="M100" s="5">
        <v>197.6</v>
      </c>
      <c r="N100" s="6">
        <v>196.8</v>
      </c>
      <c r="P100" s="36">
        <f t="shared" si="28"/>
        <v>2.4697437500426744E-2</v>
      </c>
      <c r="Q100" s="39">
        <f t="shared" si="29"/>
        <v>2.4665663791178849E-2</v>
      </c>
      <c r="R100" s="39">
        <f t="shared" si="30"/>
        <v>2.4579397528169844E-2</v>
      </c>
      <c r="S100" s="36">
        <f t="shared" si="31"/>
        <v>2.5834012923526162E-2</v>
      </c>
      <c r="T100" s="39">
        <f t="shared" si="32"/>
        <v>2.538374212129435E-2</v>
      </c>
      <c r="U100" s="39">
        <f t="shared" si="33"/>
        <v>2.44162733609945E-2</v>
      </c>
      <c r="V100" s="36">
        <f t="shared" si="34"/>
        <v>2.4887424341348163E-2</v>
      </c>
      <c r="W100" s="39">
        <f t="shared" si="35"/>
        <v>2.5934298255457566E-2</v>
      </c>
      <c r="X100" s="39">
        <f t="shared" si="36"/>
        <v>2.7361560696104403E-2</v>
      </c>
      <c r="Y100" s="39">
        <f t="shared" si="37"/>
        <v>2.7420003812631988E-2</v>
      </c>
      <c r="Z100" s="39">
        <f t="shared" si="38"/>
        <v>2.5646338191845919E-2</v>
      </c>
      <c r="AA100" s="40">
        <f t="shared" si="39"/>
        <v>2.4932274840123947E-2</v>
      </c>
    </row>
    <row r="101" spans="1:27" x14ac:dyDescent="0.3">
      <c r="A101" s="33">
        <v>94</v>
      </c>
      <c r="B101" s="34">
        <v>2006</v>
      </c>
      <c r="C101" s="35">
        <v>198.3</v>
      </c>
      <c r="D101" s="5">
        <v>198.7</v>
      </c>
      <c r="E101" s="5">
        <v>199.8</v>
      </c>
      <c r="F101" s="35">
        <v>201.5</v>
      </c>
      <c r="G101" s="5">
        <v>202.5</v>
      </c>
      <c r="H101" s="5">
        <v>202.9</v>
      </c>
      <c r="I101" s="35">
        <v>203.5</v>
      </c>
      <c r="J101" s="5">
        <v>203.9</v>
      </c>
      <c r="K101" s="5">
        <v>202.9</v>
      </c>
      <c r="L101" s="5">
        <v>201.8</v>
      </c>
      <c r="M101" s="5">
        <v>201.5</v>
      </c>
      <c r="N101" s="6">
        <v>201.8</v>
      </c>
      <c r="P101" s="36">
        <f t="shared" si="28"/>
        <v>2.5196969245712797E-2</v>
      </c>
      <c r="Q101" s="39">
        <f t="shared" si="29"/>
        <v>2.4792171850121614E-2</v>
      </c>
      <c r="R101" s="39">
        <f t="shared" si="30"/>
        <v>2.545809073486649E-2</v>
      </c>
      <c r="S101" s="36">
        <f t="shared" si="31"/>
        <v>2.6382984199494253E-2</v>
      </c>
      <c r="T101" s="39">
        <f t="shared" si="32"/>
        <v>2.6472975485297034E-2</v>
      </c>
      <c r="U101" s="39">
        <f t="shared" si="33"/>
        <v>2.6531803342269678E-2</v>
      </c>
      <c r="V101" s="36">
        <f t="shared" si="34"/>
        <v>2.7716220876740527E-2</v>
      </c>
      <c r="W101" s="39">
        <f t="shared" si="35"/>
        <v>2.8119919801603332E-2</v>
      </c>
      <c r="X101" s="39">
        <f t="shared" si="36"/>
        <v>2.6186130864039647E-2</v>
      </c>
      <c r="Y101" s="39">
        <f t="shared" si="37"/>
        <v>2.5762331857699383E-2</v>
      </c>
      <c r="Z101" s="39">
        <f t="shared" si="38"/>
        <v>2.5803760927408881E-2</v>
      </c>
      <c r="AA101" s="40">
        <f t="shared" si="39"/>
        <v>2.6920733830331889E-2</v>
      </c>
    </row>
    <row r="102" spans="1:27" x14ac:dyDescent="0.3">
      <c r="A102" s="33">
        <v>95</v>
      </c>
      <c r="B102" s="34">
        <v>2007</v>
      </c>
      <c r="C102" s="35">
        <v>202.416</v>
      </c>
      <c r="D102" s="5">
        <v>203.499</v>
      </c>
      <c r="E102" s="5">
        <v>205.352</v>
      </c>
      <c r="F102" s="35">
        <v>206.68600000000001</v>
      </c>
      <c r="G102" s="5">
        <v>207.94900000000001</v>
      </c>
      <c r="H102" s="5">
        <v>208.352</v>
      </c>
      <c r="I102" s="35">
        <v>208.29900000000001</v>
      </c>
      <c r="J102" s="5">
        <v>207.917</v>
      </c>
      <c r="K102" s="5">
        <v>208.49</v>
      </c>
      <c r="L102" s="5">
        <v>208.93600000000001</v>
      </c>
      <c r="M102" s="5">
        <v>210.17699999999999</v>
      </c>
      <c r="N102" s="6">
        <v>210.036</v>
      </c>
      <c r="P102" s="36">
        <f t="shared" si="28"/>
        <v>2.7082324774920563E-2</v>
      </c>
      <c r="Q102" s="39">
        <f t="shared" si="29"/>
        <v>2.7368165996808136E-2</v>
      </c>
      <c r="R102" s="39">
        <f t="shared" si="30"/>
        <v>2.8078517921183099E-2</v>
      </c>
      <c r="S102" s="36">
        <f t="shared" si="31"/>
        <v>2.8263155659279837E-2</v>
      </c>
      <c r="T102" s="39">
        <f t="shared" si="32"/>
        <v>2.9516780546753774E-2</v>
      </c>
      <c r="U102" s="39">
        <f t="shared" si="33"/>
        <v>2.9800983036930795E-2</v>
      </c>
      <c r="V102" s="36">
        <f t="shared" si="34"/>
        <v>2.9519778506827743E-2</v>
      </c>
      <c r="W102" s="39">
        <f t="shared" si="35"/>
        <v>2.8457547162879404E-2</v>
      </c>
      <c r="X102" s="39">
        <f t="shared" si="36"/>
        <v>2.8682450819411676E-2</v>
      </c>
      <c r="Y102" s="39">
        <f t="shared" si="37"/>
        <v>2.8781377799510288E-2</v>
      </c>
      <c r="Z102" s="39">
        <f t="shared" si="38"/>
        <v>3.0000598200933037E-2</v>
      </c>
      <c r="AA102" s="40">
        <f t="shared" si="39"/>
        <v>3.0317400337783962E-2</v>
      </c>
    </row>
    <row r="103" spans="1:27" x14ac:dyDescent="0.3">
      <c r="A103" s="33">
        <v>96</v>
      </c>
      <c r="B103" s="34">
        <v>2008</v>
      </c>
      <c r="C103" s="35">
        <v>211.08</v>
      </c>
      <c r="D103" s="5">
        <v>211.69300000000001</v>
      </c>
      <c r="E103" s="5">
        <v>213.52799999999999</v>
      </c>
      <c r="F103" s="35">
        <v>214.82300000000001</v>
      </c>
      <c r="G103" s="5">
        <v>216.63200000000001</v>
      </c>
      <c r="H103" s="5">
        <v>218.815</v>
      </c>
      <c r="I103" s="35">
        <v>219.964</v>
      </c>
      <c r="J103" s="5">
        <v>219.08600000000001</v>
      </c>
      <c r="K103" s="5">
        <v>218.78299999999999</v>
      </c>
      <c r="L103" s="5">
        <v>216.57300000000001</v>
      </c>
      <c r="M103" s="5">
        <v>212.42500000000001</v>
      </c>
      <c r="N103" s="6">
        <v>210.22800000000001</v>
      </c>
      <c r="P103" s="36">
        <f t="shared" si="28"/>
        <v>3.0429851387392404E-2</v>
      </c>
      <c r="Q103" s="39">
        <f t="shared" si="29"/>
        <v>2.944614266870893E-2</v>
      </c>
      <c r="R103" s="39">
        <f t="shared" si="30"/>
        <v>2.9990078383605345E-2</v>
      </c>
      <c r="S103" s="36">
        <f t="shared" si="31"/>
        <v>3.16848522192823E-2</v>
      </c>
      <c r="T103" s="39">
        <f t="shared" si="32"/>
        <v>3.3754250198830382E-2</v>
      </c>
      <c r="U103" s="39">
        <f t="shared" si="33"/>
        <v>3.5603684103712396E-2</v>
      </c>
      <c r="V103" s="36">
        <f t="shared" si="34"/>
        <v>3.6463412303585852E-2</v>
      </c>
      <c r="W103" s="39">
        <f t="shared" si="35"/>
        <v>3.4848050621173687E-2</v>
      </c>
      <c r="X103" s="39">
        <f t="shared" si="36"/>
        <v>3.3890436621865749E-2</v>
      </c>
      <c r="Y103" s="39">
        <f t="shared" si="37"/>
        <v>3.2016205144831611E-2</v>
      </c>
      <c r="Z103" s="39">
        <f t="shared" si="38"/>
        <v>2.8588942530361594E-2</v>
      </c>
      <c r="AA103" s="40">
        <f t="shared" si="39"/>
        <v>2.6675136656234777E-2</v>
      </c>
    </row>
    <row r="104" spans="1:27" x14ac:dyDescent="0.3">
      <c r="A104" s="33">
        <v>97</v>
      </c>
      <c r="B104" s="34">
        <v>2009</v>
      </c>
      <c r="C104" s="35">
        <v>211.143</v>
      </c>
      <c r="D104" s="5">
        <v>212.19300000000001</v>
      </c>
      <c r="E104" s="5">
        <v>212.709</v>
      </c>
      <c r="F104" s="35">
        <v>213.24</v>
      </c>
      <c r="G104" s="5">
        <v>213.85599999999999</v>
      </c>
      <c r="H104" s="5">
        <v>215.69300000000001</v>
      </c>
      <c r="I104" s="35">
        <v>215.351</v>
      </c>
      <c r="J104" s="5">
        <v>215.834</v>
      </c>
      <c r="K104" s="5">
        <v>215.96899999999999</v>
      </c>
      <c r="L104" s="5">
        <v>216.17699999999999</v>
      </c>
      <c r="M104" s="5">
        <v>216.33</v>
      </c>
      <c r="N104" s="6">
        <v>215.94900000000001</v>
      </c>
      <c r="P104" s="36">
        <f t="shared" si="28"/>
        <v>2.6566626004436378E-2</v>
      </c>
      <c r="Q104" s="39">
        <f t="shared" si="29"/>
        <v>2.6479487791180034E-2</v>
      </c>
      <c r="R104" s="39">
        <f t="shared" si="30"/>
        <v>2.565961549202056E-2</v>
      </c>
      <c r="S104" s="36">
        <f t="shared" si="31"/>
        <v>2.5515349075503568E-2</v>
      </c>
      <c r="T104" s="39">
        <f t="shared" si="32"/>
        <v>2.4910593705528061E-2</v>
      </c>
      <c r="U104" s="39">
        <f t="shared" si="33"/>
        <v>2.6015080198159124E-2</v>
      </c>
      <c r="V104" s="36">
        <f t="shared" si="34"/>
        <v>2.6014228789353666E-2</v>
      </c>
      <c r="W104" s="39">
        <f t="shared" si="35"/>
        <v>2.6365697789444642E-2</v>
      </c>
      <c r="X104" s="39">
        <f t="shared" si="36"/>
        <v>2.6061259631683598E-2</v>
      </c>
      <c r="Y104" s="39">
        <f t="shared" si="37"/>
        <v>2.5181384238175175E-2</v>
      </c>
      <c r="Z104" s="39">
        <f t="shared" si="38"/>
        <v>2.5219071770260948E-2</v>
      </c>
      <c r="AA104" s="40">
        <f t="shared" si="39"/>
        <v>2.5610555215884956E-2</v>
      </c>
    </row>
    <row r="105" spans="1:27" x14ac:dyDescent="0.3">
      <c r="A105" s="33">
        <v>98</v>
      </c>
      <c r="B105" s="34">
        <v>2010</v>
      </c>
      <c r="C105" s="35">
        <v>216.68700000000001</v>
      </c>
      <c r="D105" s="5">
        <v>216.74100000000001</v>
      </c>
      <c r="E105" s="5">
        <v>217.631</v>
      </c>
      <c r="F105" s="35">
        <v>218.00899999999999</v>
      </c>
      <c r="G105" s="5">
        <v>218.178</v>
      </c>
      <c r="H105" s="5">
        <v>217.965</v>
      </c>
      <c r="I105" s="35">
        <v>218.011</v>
      </c>
      <c r="J105" s="5">
        <v>218.31200000000001</v>
      </c>
      <c r="K105" s="5">
        <v>218.43899999999999</v>
      </c>
      <c r="L105" s="5">
        <v>218.71100000000001</v>
      </c>
      <c r="M105" s="5">
        <v>218.803</v>
      </c>
      <c r="N105" s="6">
        <v>219.179</v>
      </c>
      <c r="P105" s="36">
        <f t="shared" ref="P105:P128" si="40">IF(OR($B105&gt;$I$3,$B105&lt;$G$3+$H$4,NOT(ISNUMBER(C105)),$A105&lt;=$H$4),"",(C105/INDEX(Data,$A105-$H$4,P$6+1))^(1/$H$4)-1)</f>
        <v>2.5879692060773118E-2</v>
      </c>
      <c r="Q105" s="39">
        <f t="shared" ref="Q105:Q128" si="41">IF(OR($B105&gt;$I$3,$B105&lt;$G$3+$H$4,NOT(ISNUMBER(D105)),$A105&lt;=$H$4),"",(D105/INDEX(Data,$A105-$H$4,Q$6+1))^(1/$H$4)-1)</f>
        <v>2.4751337882979119E-2</v>
      </c>
      <c r="R105" s="39">
        <f t="shared" ref="R105:R128" si="42">IF(OR($B105&gt;$I$3,$B105&lt;$G$3+$H$4,NOT(ISNUMBER(E105)),$A105&lt;=$H$4),"",(E105/INDEX(Data,$A105-$H$4,R$6+1))^(1/$H$4)-1)</f>
        <v>2.3994869520803652E-2</v>
      </c>
      <c r="S105" s="36">
        <f t="shared" ref="S105:S128" si="43">IF(OR($B105&gt;$I$3,$B105&lt;$G$3+$H$4,NOT(ISNUMBER(F105)),$A105&lt;=$H$4),"",(F105/INDEX(Data,$A105-$H$4,S$6+1))^(1/$H$4)-1)</f>
        <v>2.2978055195632452E-2</v>
      </c>
      <c r="T105" s="39">
        <f t="shared" ref="T105:T128" si="44">IF(OR($B105&gt;$I$3,$B105&lt;$G$3+$H$4,NOT(ISNUMBER(G105)),$A105&lt;=$H$4),"",(G105/INDEX(Data,$A105-$H$4,T$6+1))^(1/$H$4)-1)</f>
        <v>2.3347043370431253E-2</v>
      </c>
      <c r="U105" s="39">
        <f t="shared" ref="U105:U128" si="45">IF(OR($B105&gt;$I$3,$B105&lt;$G$3+$H$4,NOT(ISNUMBER(H105)),$A105&lt;=$H$4),"",(H105/INDEX(Data,$A105-$H$4,U$6+1))^(1/$H$4)-1)</f>
        <v>2.3041923713041701E-2</v>
      </c>
      <c r="V105" s="36">
        <f t="shared" ref="V105:V128" si="46">IF(OR($B105&gt;$I$3,$B105&lt;$G$3+$H$4,NOT(ISNUMBER(I105)),$A105&lt;=$H$4),"",(I105/INDEX(Data,$A105-$H$4,V$6+1))^(1/$H$4)-1)</f>
        <v>2.2140907071443339E-2</v>
      </c>
      <c r="W105" s="39">
        <f t="shared" ref="W105:W128" si="47">IF(OR($B105&gt;$I$3,$B105&lt;$G$3+$H$4,NOT(ISNUMBER(J105)),$A105&lt;=$H$4),"",(J105/INDEX(Data,$A105-$H$4,W$6+1))^(1/$H$4)-1)</f>
        <v>2.1379707065643627E-2</v>
      </c>
      <c r="X105" s="39">
        <f t="shared" ref="X105:X128" si="48">IF(OR($B105&gt;$I$3,$B105&lt;$G$3+$H$4,NOT(ISNUMBER(K105)),$A105&lt;=$H$4),"",(K105/INDEX(Data,$A105-$H$4,X$6+1))^(1/$H$4)-1)</f>
        <v>1.9020122174000731E-2</v>
      </c>
      <c r="Y105" s="39">
        <f t="shared" ref="Y105:Y128" si="49">IF(OR($B105&gt;$I$3,$B105&lt;$G$3+$H$4,NOT(ISNUMBER(L105)),$A105&lt;=$H$4),"",(L105/INDEX(Data,$A105-$H$4,Y$6+1))^(1/$H$4)-1)</f>
        <v>1.8864096326207225E-2</v>
      </c>
      <c r="Z105" s="39">
        <f t="shared" ref="Z105:Z128" si="50">IF(OR($B105&gt;$I$3,$B105&lt;$G$3+$H$4,NOT(ISNUMBER(M105)),$A105&lt;=$H$4),"",(M105/INDEX(Data,$A105-$H$4,Z$6+1))^(1/$H$4)-1)</f>
        <v>2.0594600642886984E-2</v>
      </c>
      <c r="AA105" s="40">
        <f t="shared" ref="AA105:AA128" si="51">IF(OR($B105&gt;$I$3,$B105&lt;$G$3+$H$4,NOT(ISNUMBER(N105)),$A105&lt;=$H$4),"",(N105/INDEX(Data,$A105-$H$4,AA$6+1))^(1/$H$4)-1)</f>
        <v>2.1773816378154009E-2</v>
      </c>
    </row>
    <row r="106" spans="1:27" x14ac:dyDescent="0.3">
      <c r="A106" s="33">
        <v>99</v>
      </c>
      <c r="B106" s="34">
        <v>2011</v>
      </c>
      <c r="C106" s="35">
        <v>220.22300000000001</v>
      </c>
      <c r="D106" s="5">
        <v>221.309</v>
      </c>
      <c r="E106" s="5">
        <v>223.46700000000001</v>
      </c>
      <c r="F106" s="35">
        <v>224.90600000000001</v>
      </c>
      <c r="G106" s="5">
        <v>225.964</v>
      </c>
      <c r="H106" s="5">
        <v>225.72200000000001</v>
      </c>
      <c r="I106" s="35">
        <v>225.922</v>
      </c>
      <c r="J106" s="5">
        <v>226.54499999999999</v>
      </c>
      <c r="K106" s="5">
        <v>226.88900000000001</v>
      </c>
      <c r="L106" s="5">
        <v>226.42099999999999</v>
      </c>
      <c r="M106" s="5">
        <v>226.23</v>
      </c>
      <c r="N106" s="6">
        <v>225.672</v>
      </c>
      <c r="P106" s="36">
        <f t="shared" si="40"/>
        <v>2.1193383029785462E-2</v>
      </c>
      <c r="Q106" s="39">
        <f t="shared" si="41"/>
        <v>2.1786691320465623E-2</v>
      </c>
      <c r="R106" s="39">
        <f t="shared" si="42"/>
        <v>2.264190038243763E-2</v>
      </c>
      <c r="S106" s="36">
        <f t="shared" si="43"/>
        <v>2.2221940529010498E-2</v>
      </c>
      <c r="T106" s="39">
        <f t="shared" si="44"/>
        <v>2.2169328580827097E-2</v>
      </c>
      <c r="U106" s="39">
        <f t="shared" si="45"/>
        <v>2.1547037151074422E-2</v>
      </c>
      <c r="V106" s="36">
        <f t="shared" si="46"/>
        <v>2.1124795504377181E-2</v>
      </c>
      <c r="W106" s="39">
        <f t="shared" si="47"/>
        <v>2.1286170690026918E-2</v>
      </c>
      <c r="X106" s="39">
        <f t="shared" si="48"/>
        <v>2.2601154711094029E-2</v>
      </c>
      <c r="Y106" s="39">
        <f t="shared" si="49"/>
        <v>2.3290891593782614E-2</v>
      </c>
      <c r="Z106" s="39">
        <f t="shared" si="50"/>
        <v>2.342266089595646E-2</v>
      </c>
      <c r="AA106" s="40">
        <f t="shared" si="51"/>
        <v>2.2612985344507841E-2</v>
      </c>
    </row>
    <row r="107" spans="1:27" x14ac:dyDescent="0.3">
      <c r="A107" s="33">
        <v>100</v>
      </c>
      <c r="B107" s="34">
        <v>2012</v>
      </c>
      <c r="C107" s="35">
        <v>226.66499999999999</v>
      </c>
      <c r="D107" s="5">
        <v>227.66300000000001</v>
      </c>
      <c r="E107" s="5">
        <v>229.392</v>
      </c>
      <c r="F107" s="35">
        <v>230.08500000000001</v>
      </c>
      <c r="G107" s="5">
        <v>229.815</v>
      </c>
      <c r="H107" s="5">
        <v>229.47800000000001</v>
      </c>
      <c r="I107" s="35">
        <v>229.10400000000001</v>
      </c>
      <c r="J107" s="5">
        <v>230.37899999999999</v>
      </c>
      <c r="K107" s="5">
        <v>231.40700000000001</v>
      </c>
      <c r="L107" s="5">
        <v>231.31700000000001</v>
      </c>
      <c r="M107" s="5">
        <v>230.221</v>
      </c>
      <c r="N107" s="6">
        <v>229.601</v>
      </c>
      <c r="P107" s="36">
        <f t="shared" si="40"/>
        <v>2.2887626760849544E-2</v>
      </c>
      <c r="Q107" s="39">
        <f t="shared" si="41"/>
        <v>2.2694769995300179E-2</v>
      </c>
      <c r="R107" s="39">
        <f t="shared" si="42"/>
        <v>2.2388288980936588E-2</v>
      </c>
      <c r="S107" s="36">
        <f t="shared" si="43"/>
        <v>2.1681311113812329E-2</v>
      </c>
      <c r="T107" s="39">
        <f t="shared" si="44"/>
        <v>2.0197622441627372E-2</v>
      </c>
      <c r="U107" s="39">
        <f t="shared" si="45"/>
        <v>1.9503395373516863E-2</v>
      </c>
      <c r="V107" s="36">
        <f t="shared" si="46"/>
        <v>1.9222722759906885E-2</v>
      </c>
      <c r="W107" s="39">
        <f t="shared" si="47"/>
        <v>2.0729291467589173E-2</v>
      </c>
      <c r="X107" s="39">
        <f t="shared" si="48"/>
        <v>2.10764329971449E-2</v>
      </c>
      <c r="Y107" s="39">
        <f t="shared" si="49"/>
        <v>2.0560734384025059E-2</v>
      </c>
      <c r="Z107" s="39">
        <f t="shared" si="50"/>
        <v>1.8384895811752511E-2</v>
      </c>
      <c r="AA107" s="40">
        <f t="shared" si="51"/>
        <v>1.7972409438103965E-2</v>
      </c>
    </row>
    <row r="108" spans="1:27" x14ac:dyDescent="0.3">
      <c r="A108" s="3">
        <v>101</v>
      </c>
      <c r="B108" s="3">
        <v>2013</v>
      </c>
      <c r="C108" s="4">
        <v>230.28</v>
      </c>
      <c r="D108" s="4">
        <v>232.166</v>
      </c>
      <c r="E108" s="4">
        <v>232.773</v>
      </c>
      <c r="F108" s="4">
        <v>232.53100000000001</v>
      </c>
      <c r="G108" s="4">
        <v>232.94499999999999</v>
      </c>
      <c r="H108" s="4">
        <v>233.50399999999999</v>
      </c>
      <c r="I108" s="4">
        <v>233.596</v>
      </c>
      <c r="J108" s="4">
        <v>233.87700000000001</v>
      </c>
      <c r="K108" s="4">
        <v>234.149</v>
      </c>
      <c r="L108" s="4">
        <v>233.54599999999999</v>
      </c>
      <c r="M108" s="4">
        <v>233.06899999999999</v>
      </c>
      <c r="N108" s="4">
        <v>233.04900000000001</v>
      </c>
      <c r="P108" s="36">
        <f t="shared" ref="P108:AA108" si="52">IF(OR($B108&gt;$I$3,$B108&lt;$G$3+$H$4,NOT(ISNUMBER(C108)),$A108&lt;=$H$4),"",(C108/INDEX(Data,$A108-$H$4,P$6+1))^(1/$H$4)-1)</f>
        <v>1.7564218404457099E-2</v>
      </c>
      <c r="Q108" s="39">
        <f t="shared" si="52"/>
        <v>1.8634601160550268E-2</v>
      </c>
      <c r="R108" s="39">
        <f t="shared" si="52"/>
        <v>1.7408951349727975E-2</v>
      </c>
      <c r="S108" s="36">
        <f t="shared" si="52"/>
        <v>1.5967970178021984E-2</v>
      </c>
      <c r="T108" s="39">
        <f t="shared" si="52"/>
        <v>1.4626396588196755E-2</v>
      </c>
      <c r="U108" s="39">
        <f t="shared" si="52"/>
        <v>1.3079312352424655E-2</v>
      </c>
      <c r="V108" s="36">
        <f t="shared" si="52"/>
        <v>1.2098447410919366E-2</v>
      </c>
      <c r="W108" s="39">
        <f t="shared" si="52"/>
        <v>1.3151933637542745E-2</v>
      </c>
      <c r="X108" s="39">
        <f t="shared" si="52"/>
        <v>1.3668023706821186E-2</v>
      </c>
      <c r="Y108" s="39">
        <f t="shared" si="52"/>
        <v>1.520471047808658E-2</v>
      </c>
      <c r="Z108" s="39">
        <f t="shared" si="52"/>
        <v>1.8722215869639625E-2</v>
      </c>
      <c r="AA108" s="40">
        <f t="shared" si="52"/>
        <v>2.0825093165110831E-2</v>
      </c>
    </row>
    <row r="109" spans="1:27" x14ac:dyDescent="0.3">
      <c r="A109" s="3">
        <v>102</v>
      </c>
      <c r="B109" s="3">
        <v>2014</v>
      </c>
      <c r="C109" s="4">
        <v>233.916</v>
      </c>
      <c r="D109" s="4">
        <v>234.78100000000001</v>
      </c>
      <c r="E109" s="4">
        <v>236.29300000000001</v>
      </c>
      <c r="F109" s="4">
        <v>237.072</v>
      </c>
      <c r="G109" s="4">
        <v>237.9</v>
      </c>
      <c r="H109" s="4">
        <v>238.34299999999999</v>
      </c>
      <c r="I109" s="4">
        <v>238.25</v>
      </c>
      <c r="J109" s="4">
        <v>237.852</v>
      </c>
      <c r="K109" s="4">
        <v>238.03100000000001</v>
      </c>
      <c r="L109" s="4">
        <v>237.43299999999999</v>
      </c>
      <c r="M109" s="4">
        <v>236.15100000000001</v>
      </c>
      <c r="N109" s="4">
        <v>234.81200000000001</v>
      </c>
      <c r="P109" s="36">
        <f t="shared" ref="P109:AA109" si="53">IF(OR($B109&gt;$I$3,$B109&lt;$G$3+$H$4,NOT(ISNUMBER(C109)),$A109&lt;=$H$4),"",(C109/INDEX(Data,$A109-$H$4,P$6+1))^(1/$H$4)-1)</f>
        <v>2.0696553178030985E-2</v>
      </c>
      <c r="Q109" s="39">
        <f t="shared" si="53"/>
        <v>2.0437427005718822E-2</v>
      </c>
      <c r="R109" s="39">
        <f t="shared" si="53"/>
        <v>2.1252183435954475E-2</v>
      </c>
      <c r="S109" s="36">
        <f t="shared" si="53"/>
        <v>2.1415203520346537E-2</v>
      </c>
      <c r="T109" s="39">
        <f t="shared" si="53"/>
        <v>2.1538174087078588E-2</v>
      </c>
      <c r="U109" s="39">
        <f t="shared" si="53"/>
        <v>2.0171695907170717E-2</v>
      </c>
      <c r="V109" s="36">
        <f t="shared" si="53"/>
        <v>2.0415867550296563E-2</v>
      </c>
      <c r="W109" s="39">
        <f t="shared" si="53"/>
        <v>1.9617755509952595E-2</v>
      </c>
      <c r="X109" s="39">
        <f t="shared" si="53"/>
        <v>1.9643654257188947E-2</v>
      </c>
      <c r="Y109" s="39">
        <f t="shared" si="53"/>
        <v>1.8934621150299202E-2</v>
      </c>
      <c r="Z109" s="39">
        <f t="shared" si="53"/>
        <v>1.7687892546879747E-2</v>
      </c>
      <c r="AA109" s="40">
        <f t="shared" si="53"/>
        <v>1.6889628934692036E-2</v>
      </c>
    </row>
    <row r="110" spans="1:27" x14ac:dyDescent="0.3">
      <c r="A110" s="3">
        <v>103</v>
      </c>
      <c r="B110" s="3">
        <v>2015</v>
      </c>
      <c r="C110" s="4">
        <v>233.70699999999999</v>
      </c>
      <c r="D110" s="4">
        <v>234.72200000000001</v>
      </c>
      <c r="E110" s="4">
        <v>236.119</v>
      </c>
      <c r="F110" s="4">
        <v>236.59899999999999</v>
      </c>
      <c r="G110" s="4">
        <v>237.80500000000001</v>
      </c>
      <c r="H110" s="4">
        <v>238.63800000000001</v>
      </c>
      <c r="I110" s="4">
        <v>238.654</v>
      </c>
      <c r="J110" s="4">
        <v>238.316</v>
      </c>
      <c r="K110" s="4">
        <v>237.94499999999999</v>
      </c>
      <c r="L110" s="4">
        <v>237.83799999999999</v>
      </c>
      <c r="M110" s="4">
        <v>237.33600000000001</v>
      </c>
      <c r="N110" s="4">
        <v>236.52500000000001</v>
      </c>
      <c r="P110" s="36">
        <f t="shared" ref="P110:AA110" si="54">IF(OR($B110&gt;$I$3,$B110&lt;$G$3+$H$4,NOT(ISNUMBER(C110)),$A110&lt;=$H$4),"",(C110/INDEX(Data,$A110-$H$4,P$6+1))^(1/$H$4)-1)</f>
        <v>1.5237784612665006E-2</v>
      </c>
      <c r="Q110" s="39">
        <f t="shared" si="54"/>
        <v>1.6067464042440749E-2</v>
      </c>
      <c r="R110" s="39">
        <f t="shared" si="54"/>
        <v>1.6440674059958749E-2</v>
      </c>
      <c r="S110" s="36">
        <f t="shared" si="54"/>
        <v>1.650073355154591E-2</v>
      </c>
      <c r="T110" s="39">
        <f t="shared" si="54"/>
        <v>1.7377210432326429E-2</v>
      </c>
      <c r="U110" s="39">
        <f t="shared" si="54"/>
        <v>1.828786375470326E-2</v>
      </c>
      <c r="V110" s="36">
        <f t="shared" si="54"/>
        <v>1.8258542398773114E-2</v>
      </c>
      <c r="W110" s="39">
        <f t="shared" si="54"/>
        <v>1.7689089451499607E-2</v>
      </c>
      <c r="X110" s="39">
        <f t="shared" si="54"/>
        <v>1.7253705985397216E-2</v>
      </c>
      <c r="Y110" s="39">
        <f t="shared" si="54"/>
        <v>1.6909076266869771E-2</v>
      </c>
      <c r="Z110" s="39">
        <f t="shared" si="54"/>
        <v>1.6393945264460585E-2</v>
      </c>
      <c r="AA110" s="40">
        <f t="shared" si="54"/>
        <v>1.5349646622278001E-2</v>
      </c>
    </row>
    <row r="111" spans="1:27" x14ac:dyDescent="0.3">
      <c r="A111" s="3">
        <v>104</v>
      </c>
      <c r="B111" s="3">
        <v>2016</v>
      </c>
      <c r="C111" s="4">
        <v>236.916</v>
      </c>
      <c r="D111" s="4">
        <v>237.11099999999999</v>
      </c>
      <c r="E111" s="4">
        <v>238.13200000000001</v>
      </c>
      <c r="F111" s="4">
        <v>239.261</v>
      </c>
      <c r="G111" s="4">
        <v>240.23599999999999</v>
      </c>
      <c r="H111" s="4">
        <v>241.03800000000001</v>
      </c>
      <c r="I111" s="4">
        <v>240.64699999999999</v>
      </c>
      <c r="J111" s="4">
        <v>240.85300000000001</v>
      </c>
      <c r="K111" s="4">
        <v>241.428</v>
      </c>
      <c r="L111" s="4">
        <v>241.72900000000001</v>
      </c>
      <c r="M111" s="4">
        <v>241.35300000000001</v>
      </c>
      <c r="N111" s="4">
        <v>241.43199999999999</v>
      </c>
      <c r="P111" s="14">
        <f t="shared" ref="P111:AA111" si="55">IF(OR($B111&gt;$I$3,$B111&lt;$G$3+$H$4,NOT(ISNUMBER(C111)),$A111&lt;=$H$4),"",(C111/INDEX(Data,$A111-$H$4,P$6+1))^(1/$H$4)-1)</f>
        <v>1.4720287522436815E-2</v>
      </c>
      <c r="Q111" s="12">
        <f t="shared" si="55"/>
        <v>1.388926610726493E-2</v>
      </c>
      <c r="R111" s="13">
        <f t="shared" si="55"/>
        <v>1.2793422410001254E-2</v>
      </c>
      <c r="S111" s="14">
        <f t="shared" si="55"/>
        <v>1.2451374672891369E-2</v>
      </c>
      <c r="T111" s="12">
        <f t="shared" si="55"/>
        <v>1.2324544697148498E-2</v>
      </c>
      <c r="U111" s="13">
        <f t="shared" si="55"/>
        <v>1.3216666889191542E-2</v>
      </c>
      <c r="V111" s="14">
        <f t="shared" si="55"/>
        <v>1.2708337734536057E-2</v>
      </c>
      <c r="W111" s="12">
        <f t="shared" si="55"/>
        <v>1.2323959417103847E-2</v>
      </c>
      <c r="X111" s="13">
        <f t="shared" si="55"/>
        <v>1.249955063196051E-2</v>
      </c>
      <c r="Y111" s="14">
        <f t="shared" si="55"/>
        <v>1.3170206283815045E-2</v>
      </c>
      <c r="Z111" s="12">
        <f t="shared" si="55"/>
        <v>1.3025788247899683E-2</v>
      </c>
      <c r="AA111" s="13">
        <f t="shared" si="55"/>
        <v>1.3592599161252883E-2</v>
      </c>
    </row>
    <row r="112" spans="1:27" x14ac:dyDescent="0.3">
      <c r="A112" s="3">
        <v>105</v>
      </c>
      <c r="B112" s="3">
        <v>2017</v>
      </c>
      <c r="C112" s="4">
        <v>242.839</v>
      </c>
      <c r="D112" s="4">
        <v>243.60300000000001</v>
      </c>
      <c r="E112" s="4">
        <v>243.80099999999999</v>
      </c>
      <c r="F112" s="4">
        <v>244.524</v>
      </c>
      <c r="G112" s="4">
        <v>244.733</v>
      </c>
      <c r="H112" s="4">
        <v>244.95500000000001</v>
      </c>
      <c r="I112" s="4">
        <v>244.786</v>
      </c>
      <c r="J112" s="4">
        <v>245.51900000000001</v>
      </c>
      <c r="K112" s="4">
        <v>246.81899999999999</v>
      </c>
      <c r="L112" s="4">
        <v>246.66300000000001</v>
      </c>
      <c r="M112" s="4">
        <v>246.66900000000001</v>
      </c>
      <c r="N112" s="4">
        <v>246.524</v>
      </c>
      <c r="P112" s="36">
        <f>IF(OR($B112&gt;$I$3,$B112&lt;$G$3+$H$4,NOT(ISNUMBER(C112)),$A112&lt;=$H$4),"",(C112/INDEX(Data,$A112-$H$4,P$6+1))^(1/$H$4)-1)</f>
        <v>1.3880555794791638E-2</v>
      </c>
      <c r="Q112" s="39">
        <f t="shared" si="41"/>
        <v>1.3626685510208736E-2</v>
      </c>
      <c r="R112" s="40">
        <f t="shared" si="42"/>
        <v>1.2258524923364877E-2</v>
      </c>
      <c r="S112" s="36">
        <f t="shared" si="43"/>
        <v>1.2247323227444706E-2</v>
      </c>
      <c r="T112" s="39">
        <f t="shared" si="44"/>
        <v>1.2658080384187809E-2</v>
      </c>
      <c r="U112" s="40">
        <f t="shared" si="45"/>
        <v>1.3139039644546768E-2</v>
      </c>
      <c r="V112" s="36">
        <f t="shared" si="46"/>
        <v>1.3329721166890796E-2</v>
      </c>
      <c r="W112" s="39">
        <f t="shared" si="47"/>
        <v>1.2811079371891632E-2</v>
      </c>
      <c r="X112" s="40">
        <f t="shared" si="48"/>
        <v>1.297894667475652E-2</v>
      </c>
      <c r="Y112" s="36">
        <f t="shared" si="49"/>
        <v>1.2929668243678583E-2</v>
      </c>
      <c r="Z112" s="39">
        <f t="shared" si="50"/>
        <v>1.3897208719720666E-2</v>
      </c>
      <c r="AA112" s="40">
        <f t="shared" si="51"/>
        <v>1.4324898325810631E-2</v>
      </c>
    </row>
    <row r="113" spans="1:27" x14ac:dyDescent="0.3">
      <c r="A113" s="3">
        <v>106</v>
      </c>
      <c r="B113" s="3">
        <v>2018</v>
      </c>
      <c r="C113" s="4">
        <v>247.86699999999999</v>
      </c>
      <c r="D113" s="4">
        <v>248.99100000000001</v>
      </c>
      <c r="E113" s="4">
        <v>249.554</v>
      </c>
      <c r="F113" s="4">
        <v>250.54599999999999</v>
      </c>
      <c r="G113" s="4">
        <v>251.58799999999999</v>
      </c>
      <c r="H113" s="4">
        <v>251.989</v>
      </c>
      <c r="I113" s="4">
        <v>252.006</v>
      </c>
      <c r="J113" s="4">
        <v>252.14599999999999</v>
      </c>
      <c r="K113" s="4">
        <v>252.43899999999999</v>
      </c>
      <c r="L113" s="4">
        <v>252.88499999999999</v>
      </c>
      <c r="M113" s="4">
        <v>252.03800000000001</v>
      </c>
      <c r="N113" s="4">
        <v>251.233</v>
      </c>
      <c r="P113" s="36">
        <f>IF(OR($B113&gt;$I$3,$B113&lt;$G$3+$H$4,NOT(ISNUMBER(C113)),$A113&lt;=$H$4),"",(C113/INDEX(Data,$A113-$H$4,P$6+1))^(1/$H$4)-1)</f>
        <v>1.4828132363943203E-2</v>
      </c>
      <c r="Q113" s="39">
        <f t="shared" ref="Q113:AA113" si="56">IF(OR($B113&gt;$I$3,$B113&lt;$G$3+$H$4,NOT(ISNUMBER(D113)),$A113&lt;=$H$4),"",(D113/INDEX(Data,$A113-$H$4,Q$6+1))^(1/$H$4)-1)</f>
        <v>1.4091181426127752E-2</v>
      </c>
      <c r="R113" s="40">
        <f t="shared" si="56"/>
        <v>1.4019685793296599E-2</v>
      </c>
      <c r="S113" s="36">
        <f t="shared" si="56"/>
        <v>1.503571329358433E-2</v>
      </c>
      <c r="T113" s="39">
        <f t="shared" si="56"/>
        <v>1.5517252383588254E-2</v>
      </c>
      <c r="U113" s="40">
        <f t="shared" si="56"/>
        <v>1.5353924331047653E-2</v>
      </c>
      <c r="V113" s="36">
        <f t="shared" si="56"/>
        <v>1.5287632220064795E-2</v>
      </c>
      <c r="W113" s="39">
        <f t="shared" si="56"/>
        <v>1.5156298935691703E-2</v>
      </c>
      <c r="X113" s="40">
        <f t="shared" si="56"/>
        <v>1.5156100336170431E-2</v>
      </c>
      <c r="Y113" s="36">
        <f t="shared" si="56"/>
        <v>1.6038412497207721E-2</v>
      </c>
      <c r="Z113" s="39">
        <f t="shared" si="56"/>
        <v>1.5772152388104033E-2</v>
      </c>
      <c r="AA113" s="40">
        <f t="shared" si="56"/>
        <v>1.5139876848221823E-2</v>
      </c>
    </row>
    <row r="114" spans="1:27" x14ac:dyDescent="0.3">
      <c r="A114" s="3">
        <v>107</v>
      </c>
      <c r="B114" s="3">
        <v>2019</v>
      </c>
      <c r="C114" s="4">
        <v>251.71199999999999</v>
      </c>
      <c r="D114" s="4">
        <v>252.77600000000001</v>
      </c>
      <c r="E114" s="4">
        <v>254.202</v>
      </c>
      <c r="F114" s="4">
        <v>255.548</v>
      </c>
      <c r="G114" s="4">
        <v>256.09199999999998</v>
      </c>
      <c r="H114" s="4">
        <v>256.14299999999997</v>
      </c>
      <c r="I114" s="4">
        <v>256.57100000000003</v>
      </c>
      <c r="J114" s="4">
        <v>256.55799999999999</v>
      </c>
      <c r="K114" s="4">
        <v>256.75900000000001</v>
      </c>
      <c r="L114" s="4">
        <v>257.346</v>
      </c>
      <c r="M114" s="4">
        <v>257.20800000000003</v>
      </c>
      <c r="N114" s="4">
        <v>256.97399999999999</v>
      </c>
      <c r="P114" s="36">
        <f>IF(OR($B114&gt;$I$3,$B114&lt;$G$3+$H$4,NOT(ISNUMBER(C114)),$A114&lt;=$H$4),"",(C114/INDEX(Data,$A114-$H$4,P$6+1))^(1/$H$4)-1)</f>
        <v>1.4772754313600034E-2</v>
      </c>
      <c r="Q114" s="39">
        <f t="shared" si="41"/>
        <v>1.4879728375914558E-2</v>
      </c>
      <c r="R114" s="40">
        <f t="shared" si="42"/>
        <v>1.4718600562427575E-2</v>
      </c>
      <c r="S114" s="36">
        <f t="shared" si="43"/>
        <v>1.5122478099266035E-2</v>
      </c>
      <c r="T114" s="39">
        <f t="shared" si="44"/>
        <v>1.4846396477713908E-2</v>
      </c>
      <c r="U114" s="40">
        <f t="shared" si="45"/>
        <v>1.4509266122438191E-2</v>
      </c>
      <c r="V114" s="36">
        <f t="shared" si="46"/>
        <v>1.492729296224149E-2</v>
      </c>
      <c r="W114" s="39">
        <f t="shared" si="47"/>
        <v>1.5256434772731087E-2</v>
      </c>
      <c r="X114" s="40">
        <f t="shared" si="48"/>
        <v>1.5262700153721998E-2</v>
      </c>
      <c r="Y114" s="36">
        <f t="shared" si="49"/>
        <v>1.6237621160852811E-2</v>
      </c>
      <c r="Z114" s="39">
        <f t="shared" si="50"/>
        <v>1.7229477320652498E-2</v>
      </c>
      <c r="AA114" s="40">
        <f t="shared" si="51"/>
        <v>1.8201609991006285E-2</v>
      </c>
    </row>
    <row r="115" spans="1:27" x14ac:dyDescent="0.3">
      <c r="A115" s="3">
        <v>108</v>
      </c>
      <c r="B115" s="3">
        <v>2020</v>
      </c>
      <c r="C115" s="4">
        <v>257.971</v>
      </c>
      <c r="D115" s="4">
        <v>258.678</v>
      </c>
      <c r="E115" s="4">
        <v>258.11500000000001</v>
      </c>
      <c r="F115" s="4">
        <v>256.38900000000001</v>
      </c>
      <c r="G115" s="4">
        <v>256.39400000000001</v>
      </c>
      <c r="H115" s="4">
        <v>257.79700000000003</v>
      </c>
      <c r="I115" s="4">
        <v>259.101</v>
      </c>
      <c r="J115" s="4">
        <v>259.91800000000001</v>
      </c>
      <c r="K115" s="4">
        <v>260.27999999999997</v>
      </c>
      <c r="L115" s="4">
        <v>260.38799999999998</v>
      </c>
      <c r="M115" s="4">
        <v>260.22899999999998</v>
      </c>
      <c r="N115" s="4">
        <v>260.47399999999999</v>
      </c>
      <c r="P115" s="44">
        <f t="shared" si="40"/>
        <v>1.9952233497445127E-2</v>
      </c>
      <c r="Q115" s="45">
        <f t="shared" si="41"/>
        <v>1.96265593435061E-2</v>
      </c>
      <c r="R115" s="46">
        <f t="shared" si="42"/>
        <v>1.797347455866305E-2</v>
      </c>
      <c r="S115" s="44">
        <f t="shared" si="43"/>
        <v>1.6195568672419558E-2</v>
      </c>
      <c r="T115" s="45">
        <f t="shared" si="44"/>
        <v>1.5166727697928595E-2</v>
      </c>
      <c r="U115" s="46">
        <f t="shared" si="45"/>
        <v>1.5564828333768377E-2</v>
      </c>
      <c r="V115" s="44">
        <f t="shared" si="46"/>
        <v>1.6576519385723243E-2</v>
      </c>
      <c r="W115" s="45">
        <f t="shared" si="47"/>
        <v>1.7505185371168741E-2</v>
      </c>
      <c r="X115" s="46">
        <f t="shared" si="48"/>
        <v>1.8105639158139564E-2</v>
      </c>
      <c r="Y115" s="44">
        <f t="shared" si="49"/>
        <v>1.8281712658257065E-2</v>
      </c>
      <c r="Z115" s="45">
        <f t="shared" si="50"/>
        <v>1.8587670251456023E-2</v>
      </c>
      <c r="AA115" s="46">
        <f t="shared" si="51"/>
        <v>1.9477078308729689E-2</v>
      </c>
    </row>
    <row r="116" spans="1:27" x14ac:dyDescent="0.3">
      <c r="A116" s="3">
        <v>109</v>
      </c>
      <c r="B116" s="3">
        <v>2021</v>
      </c>
      <c r="C116" s="4">
        <v>261.58199999999999</v>
      </c>
      <c r="D116" s="4">
        <v>263.01400000000001</v>
      </c>
      <c r="E116" s="4">
        <v>264.87700000000001</v>
      </c>
      <c r="F116" s="4">
        <v>267.05399999999997</v>
      </c>
      <c r="G116" s="4">
        <v>269.19499999999999</v>
      </c>
      <c r="H116" s="4">
        <v>271.69600000000003</v>
      </c>
      <c r="I116" s="4">
        <v>273.00299999999999</v>
      </c>
      <c r="J116" s="4">
        <v>273.56700000000001</v>
      </c>
      <c r="K116" s="4">
        <v>274.31</v>
      </c>
      <c r="L116" s="4">
        <v>276.589</v>
      </c>
      <c r="M116" s="4">
        <v>277.94799999999998</v>
      </c>
      <c r="N116" s="4">
        <v>278.80200000000002</v>
      </c>
      <c r="P116" s="7">
        <f>IF(OR($B116&gt;$I$3,$B116&lt;$G$3+$H$4,NOT(ISNUMBER(C116)),$A116&lt;=$H$4),"",(C116/INDEX(Data,$A116-$H$4,P$6+1))^(1/$H$4)-1)</f>
        <v>2.0005921212101541E-2</v>
      </c>
      <c r="Q116" s="7">
        <f t="shared" ref="Q116:Q117" si="57">IF(OR($B116&gt;$I$3,$B116&lt;$G$3+$H$4,NOT(ISNUMBER(D116)),$A116&lt;=$H$4),"",(D116/INDEX(Data,$A116-$H$4,Q$6+1))^(1/$H$4)-1)</f>
        <v>2.0952255249149898E-2</v>
      </c>
      <c r="R116" s="7">
        <f t="shared" ref="R116:R117" si="58">IF(OR($B116&gt;$I$3,$B116&lt;$G$3+$H$4,NOT(ISNUMBER(E116)),$A116&lt;=$H$4),"",(E116/INDEX(Data,$A116-$H$4,R$6+1))^(1/$H$4)-1)</f>
        <v>2.1516292879108168E-2</v>
      </c>
      <c r="S116" s="7">
        <f t="shared" ref="S116:S117" si="59">IF(OR($B116&gt;$I$3,$B116&lt;$G$3+$H$4,NOT(ISNUMBER(F116)),$A116&lt;=$H$4),"",(F116/INDEX(Data,$A116-$H$4,S$6+1))^(1/$H$4)-1)</f>
        <v>2.2222497253301166E-2</v>
      </c>
      <c r="T116" s="7">
        <f t="shared" ref="T116:T117" si="60">IF(OR($B116&gt;$I$3,$B116&lt;$G$3+$H$4,NOT(ISNUMBER(G116)),$A116&lt;=$H$4),"",(G116/INDEX(Data,$A116-$H$4,T$6+1))^(1/$H$4)-1)</f>
        <v>2.3023900767235483E-2</v>
      </c>
      <c r="U116" s="7">
        <f t="shared" ref="U116:U117" si="61">IF(OR($B116&gt;$I$3,$B116&lt;$G$3+$H$4,NOT(ISNUMBER(H116)),$A116&lt;=$H$4),"",(H116/INDEX(Data,$A116-$H$4,U$6+1))^(1/$H$4)-1)</f>
        <v>2.4234843172588283E-2</v>
      </c>
      <c r="V116" s="7">
        <f t="shared" ref="V116:V117" si="62">IF(OR($B116&gt;$I$3,$B116&lt;$G$3+$H$4,NOT(ISNUMBER(I116)),$A116&lt;=$H$4),"",(I116/INDEX(Data,$A116-$H$4,V$6+1))^(1/$H$4)-1)</f>
        <v>2.5551309520001064E-2</v>
      </c>
      <c r="W116" s="7">
        <f t="shared" ref="W116:W117" si="63">IF(OR($B116&gt;$I$3,$B116&lt;$G$3+$H$4,NOT(ISNUMBER(J116)),$A116&lt;=$H$4),"",(J116/INDEX(Data,$A116-$H$4,W$6+1))^(1/$H$4)-1)</f>
        <v>2.5799137444047826E-2</v>
      </c>
      <c r="X116" s="7">
        <f t="shared" ref="X116:X117" si="64">IF(OR($B116&gt;$I$3,$B116&lt;$G$3+$H$4,NOT(ISNUMBER(K116)),$A116&lt;=$H$4),"",(K116/INDEX(Data,$A116-$H$4,X$6+1))^(1/$H$4)-1)</f>
        <v>2.5866388201210677E-2</v>
      </c>
      <c r="Y116" s="7">
        <f t="shared" ref="Y116:Y117" si="65">IF(OR($B116&gt;$I$3,$B116&lt;$G$3+$H$4,NOT(ISNUMBER(L116)),$A116&lt;=$H$4),"",(L116/INDEX(Data,$A116-$H$4,Y$6+1))^(1/$H$4)-1)</f>
        <v>2.7309323746834924E-2</v>
      </c>
      <c r="Z116" s="7">
        <f t="shared" ref="Z116:Z117" si="66">IF(OR($B116&gt;$I$3,$B116&lt;$G$3+$H$4,NOT(ISNUMBER(M116)),$A116&lt;=$H$4),"",(M116/INDEX(Data,$A116-$H$4,Z$6+1))^(1/$H$4)-1)</f>
        <v>2.8637067694813556E-2</v>
      </c>
      <c r="AA116" s="7">
        <f t="shared" ref="AA116" si="67">IF(OR($B116&gt;$I$3,$B116&lt;$G$3+$H$4,NOT(ISNUMBER(N116)),$A116&lt;=$H$4),"",(N116/INDEX(Data,$A116-$H$4,AA$6+1))^(1/$H$4)-1)</f>
        <v>2.9201026193214741E-2</v>
      </c>
    </row>
    <row r="117" spans="1:27" x14ac:dyDescent="0.3">
      <c r="A117" s="3">
        <v>110</v>
      </c>
      <c r="B117" s="3">
        <v>2022</v>
      </c>
      <c r="C117" s="4">
        <v>281.14800000000002</v>
      </c>
      <c r="D117" s="4">
        <v>283.71600000000001</v>
      </c>
      <c r="E117" s="4">
        <v>287.50400000000002</v>
      </c>
      <c r="F117" s="4">
        <v>289.10899999999998</v>
      </c>
      <c r="G117" s="4">
        <v>292.29599999999999</v>
      </c>
      <c r="H117" s="4">
        <v>296.31099999999998</v>
      </c>
      <c r="I117" s="4">
        <v>296.27600000000001</v>
      </c>
      <c r="J117" s="4">
        <v>296.17099999999999</v>
      </c>
      <c r="K117" s="4">
        <v>296.80799999999999</v>
      </c>
      <c r="L117" s="4">
        <v>298.012</v>
      </c>
      <c r="M117" s="4">
        <v>297.71100000000001</v>
      </c>
      <c r="N117" s="4">
        <v>296.79700000000003</v>
      </c>
      <c r="P117" s="7">
        <f>IF(OR($B117&gt;$I$3,$B117&lt;$G$3+$H$4,NOT(ISNUMBER(C117)),$A117&lt;=$H$4),"",(C117/INDEX(Data,$A117-$H$4,P$6+1))^(1/$H$4)-1)</f>
        <v>2.9729874162583325E-2</v>
      </c>
      <c r="Q117" s="7">
        <f t="shared" si="57"/>
        <v>3.0956257994535274E-2</v>
      </c>
      <c r="R117" s="7">
        <f t="shared" si="58"/>
        <v>3.3526655078514933E-2</v>
      </c>
      <c r="S117" s="7">
        <f t="shared" si="59"/>
        <v>3.4065440952068871E-2</v>
      </c>
      <c r="T117" s="7">
        <f t="shared" si="60"/>
        <v>3.6158198482090897E-2</v>
      </c>
      <c r="U117" s="7">
        <f t="shared" si="61"/>
        <v>3.8800842298602589E-2</v>
      </c>
      <c r="V117" s="7">
        <f t="shared" si="62"/>
        <v>3.8919695108368568E-2</v>
      </c>
      <c r="W117" s="7">
        <f t="shared" si="63"/>
        <v>3.8225006562972785E-2</v>
      </c>
      <c r="X117" s="7">
        <f t="shared" si="64"/>
        <v>3.7574770134317204E-2</v>
      </c>
      <c r="Y117" s="7">
        <f t="shared" si="65"/>
        <v>3.8546505055895297E-2</v>
      </c>
      <c r="Z117" s="7">
        <f t="shared" si="66"/>
        <v>3.8331576991359029E-2</v>
      </c>
      <c r="AA117" s="7">
        <f>IF(OR($B117&gt;$I$3,$B117&lt;$G$3+$H$4,NOT(ISNUMBER(N117)),$A117&lt;=$H$4),"",(N117/INDEX(Data,$A117-$H$4,AA$6+1))^(1/$H$4)-1)</f>
        <v>3.7815278986290224E-2</v>
      </c>
    </row>
    <row r="118" spans="1:27" x14ac:dyDescent="0.3">
      <c r="A118" s="3">
        <v>111</v>
      </c>
      <c r="B118" s="3">
        <v>2023</v>
      </c>
      <c r="C118" s="4">
        <v>299.17</v>
      </c>
      <c r="D118" s="4">
        <v>300.83999999999997</v>
      </c>
      <c r="E118" s="4">
        <v>301.83600000000001</v>
      </c>
      <c r="F118" s="4">
        <v>303.363</v>
      </c>
      <c r="G118" s="4">
        <v>304.12700000000001</v>
      </c>
      <c r="H118" s="4">
        <v>305.10899999999998</v>
      </c>
      <c r="I118" s="4">
        <v>305.69099999999997</v>
      </c>
      <c r="J118" s="4">
        <v>307.02600000000001</v>
      </c>
      <c r="K118" s="4">
        <v>307.78899999999999</v>
      </c>
      <c r="L118" s="4">
        <v>307.67099999999999</v>
      </c>
      <c r="M118" s="4">
        <v>307.05099999999999</v>
      </c>
      <c r="N118" s="4">
        <v>306.74599999999998</v>
      </c>
      <c r="P118" s="7">
        <f>IF(OR($B118&gt;$I$3,$B118&lt;$G$3+$H$4,NOT(ISNUMBER(C118)),$A118&lt;=$H$4),"",(C118/INDEX(Data,$A118-$H$4,P$6+1))^(1/$H$4)-1)</f>
        <v>3.8340673098726574E-2</v>
      </c>
      <c r="Q118" s="7">
        <f t="shared" ref="Q118" si="68">IF(OR($B118&gt;$I$3,$B118&lt;$G$3+$H$4,NOT(ISNUMBER(D118)),$A118&lt;=$H$4),"",(D118/INDEX(Data,$A118-$H$4,Q$6+1))^(1/$H$4)-1)</f>
        <v>3.8557116797335533E-2</v>
      </c>
      <c r="R118" s="7">
        <f t="shared" ref="R118" si="69">IF(OR($B118&gt;$I$3,$B118&lt;$G$3+$H$4,NOT(ISNUMBER(E118)),$A118&lt;=$H$4),"",(E118/INDEX(Data,$A118-$H$4,R$6+1))^(1/$H$4)-1)</f>
        <v>3.8774548640334583E-2</v>
      </c>
      <c r="S118" s="7">
        <f t="shared" ref="S118" si="70">IF(OR($B118&gt;$I$3,$B118&lt;$G$3+$H$4,NOT(ISNUMBER(F118)),$A118&lt;=$H$4),"",(F118/INDEX(Data,$A118-$H$4,S$6+1))^(1/$H$4)-1)</f>
        <v>3.8998755543023123E-2</v>
      </c>
      <c r="T118" s="7">
        <f t="shared" ref="T118" si="71">IF(OR($B118&gt;$I$3,$B118&lt;$G$3+$H$4,NOT(ISNUMBER(G118)),$A118&lt;=$H$4),"",(G118/INDEX(Data,$A118-$H$4,T$6+1))^(1/$H$4)-1)</f>
        <v>3.8659053618584904E-2</v>
      </c>
      <c r="U118" s="7">
        <f t="shared" ref="U118" si="72">IF(OR($B118&gt;$I$3,$B118&lt;$G$3+$H$4,NOT(ISNUMBER(H118)),$A118&lt;=$H$4),"",(H118/INDEX(Data,$A118-$H$4,U$6+1))^(1/$H$4)-1)</f>
        <v>3.8997941423468685E-2</v>
      </c>
      <c r="V118" s="7">
        <f t="shared" ref="V118" si="73">IF(OR($B118&gt;$I$3,$B118&lt;$G$3+$H$4,NOT(ISNUMBER(I118)),$A118&lt;=$H$4),"",(I118/INDEX(Data,$A118-$H$4,V$6+1))^(1/$H$4)-1)</f>
        <v>3.9379996549198104E-2</v>
      </c>
      <c r="W118" s="7">
        <f t="shared" ref="W118" si="74">IF(OR($B118&gt;$I$3,$B118&lt;$G$3+$H$4,NOT(ISNUMBER(J118)),$A118&lt;=$H$4),"",(J118/INDEX(Data,$A118-$H$4,W$6+1))^(1/$H$4)-1)</f>
        <v>4.0170695471303919E-2</v>
      </c>
      <c r="X118" s="7">
        <f t="shared" ref="X118" si="75">IF(OR($B118&gt;$I$3,$B118&lt;$G$3+$H$4,NOT(ISNUMBER(K118)),$A118&lt;=$H$4),"",(K118/INDEX(Data,$A118-$H$4,X$6+1))^(1/$H$4)-1)</f>
        <v>4.0445482067977379E-2</v>
      </c>
      <c r="Y118" s="7">
        <f t="shared" ref="Y118" si="76">IF(OR($B118&gt;$I$3,$B118&lt;$G$3+$H$4,NOT(ISNUMBER(L118)),$A118&lt;=$H$4),"",(L118/INDEX(Data,$A118-$H$4,Y$6+1))^(1/$H$4)-1)</f>
        <v>3.9998465905517699E-2</v>
      </c>
      <c r="Z118" s="7">
        <f t="shared" ref="Z118" si="77">IF(OR($B118&gt;$I$3,$B118&lt;$G$3+$H$4,NOT(ISNUMBER(M118)),$A118&lt;=$H$4),"",(M118/INDEX(Data,$A118-$H$4,Z$6+1))^(1/$H$4)-1)</f>
        <v>4.0276764597457992E-2</v>
      </c>
      <c r="AA118" s="7">
        <f>IF(OR($B118&gt;$I$3,$B118&lt;$G$3+$H$4,NOT(ISNUMBER(N118)),$A118&lt;=$H$4),"",(N118/INDEX(Data,$A118-$H$4,AA$6+1))^(1/$H$4)-1)</f>
        <v>4.0735682024882314E-2</v>
      </c>
    </row>
    <row r="119" spans="1:27" x14ac:dyDescent="0.3">
      <c r="A119" s="3">
        <v>112</v>
      </c>
      <c r="B119" s="3">
        <v>2024</v>
      </c>
      <c r="C119" s="4">
        <v>308.41699999999997</v>
      </c>
      <c r="D119" s="4">
        <v>310.32600000000002</v>
      </c>
      <c r="E119" s="4">
        <v>312.33199999999999</v>
      </c>
      <c r="F119" s="4">
        <v>313.548</v>
      </c>
      <c r="G119" s="4">
        <v>314.06900000000002</v>
      </c>
      <c r="H119" s="4">
        <v>314.17500000000001</v>
      </c>
      <c r="I119" s="4">
        <v>314.54000000000002</v>
      </c>
      <c r="J119" s="4">
        <v>314.79599999999999</v>
      </c>
      <c r="K119" s="4">
        <v>315.30099999999999</v>
      </c>
      <c r="L119" s="4">
        <v>315.66399999999999</v>
      </c>
      <c r="M119" s="4">
        <v>315.49299999999999</v>
      </c>
      <c r="N119" s="4">
        <v>315.60500000000002</v>
      </c>
      <c r="P119" s="7">
        <f>IF(OR($B119&gt;$I$3,$B119&lt;$G$3+$H$4,NOT(ISNUMBER(C119)),$A119&lt;=$H$4),"",(C119/INDEX(Data,$A119-$H$4,P$6+1))^(1/$H$4)-1)</f>
        <v>4.1470271428102112E-2</v>
      </c>
      <c r="Q119" s="7">
        <f t="shared" ref="Q119" si="78">IF(OR($B119&gt;$I$3,$B119&lt;$G$3+$H$4,NOT(ISNUMBER(D119)),$A119&lt;=$H$4),"",(D119/INDEX(Data,$A119-$H$4,Q$6+1))^(1/$H$4)-1)</f>
        <v>4.1877034607419095E-2</v>
      </c>
      <c r="R119" s="7">
        <f t="shared" ref="R119" si="79">IF(OR($B119&gt;$I$3,$B119&lt;$G$3+$H$4,NOT(ISNUMBER(E119)),$A119&lt;=$H$4),"",(E119/INDEX(Data,$A119-$H$4,R$6+1))^(1/$H$4)-1)</f>
        <v>4.2047470728562963E-2</v>
      </c>
      <c r="S119" s="7">
        <f t="shared" ref="S119" si="80">IF(OR($B119&gt;$I$3,$B119&lt;$G$3+$H$4,NOT(ISNUMBER(F119)),$A119&lt;=$H$4),"",(F119/INDEX(Data,$A119-$H$4,S$6+1))^(1/$H$4)-1)</f>
        <v>4.1756717824036338E-2</v>
      </c>
      <c r="T119" s="7">
        <f t="shared" ref="T119" si="81">IF(OR($B119&gt;$I$3,$B119&lt;$G$3+$H$4,NOT(ISNUMBER(G119)),$A119&lt;=$H$4),"",(G119/INDEX(Data,$A119-$H$4,T$6+1))^(1/$H$4)-1)</f>
        <v>4.1659579080284947E-2</v>
      </c>
      <c r="U119" s="7">
        <f t="shared" ref="U119" si="82">IF(OR($B119&gt;$I$3,$B119&lt;$G$3+$H$4,NOT(ISNUMBER(H119)),$A119&lt;=$H$4),"",(H119/INDEX(Data,$A119-$H$4,U$6+1))^(1/$H$4)-1)</f>
        <v>4.1688396190344701E-2</v>
      </c>
      <c r="V119" s="7">
        <f t="shared" ref="V119" si="83">IF(OR($B119&gt;$I$3,$B119&lt;$G$3+$H$4,NOT(ISNUMBER(I119)),$A119&lt;=$H$4),"",(I119/INDEX(Data,$A119-$H$4,V$6+1))^(1/$H$4)-1)</f>
        <v>4.1582472576584095E-2</v>
      </c>
      <c r="W119" s="7">
        <f t="shared" ref="W119" si="84">IF(OR($B119&gt;$I$3,$B119&lt;$G$3+$H$4,NOT(ISNUMBER(J119)),$A119&lt;=$H$4),"",(J119/INDEX(Data,$A119-$H$4,W$6+1))^(1/$H$4)-1)</f>
        <v>4.1762520550346016E-2</v>
      </c>
      <c r="X119" s="7">
        <f t="shared" ref="X119" si="85">IF(OR($B119&gt;$I$3,$B119&lt;$G$3+$H$4,NOT(ISNUMBER(K119)),$A119&lt;=$H$4),"",(K119/INDEX(Data,$A119-$H$4,X$6+1))^(1/$H$4)-1)</f>
        <v>4.1933339082935284E-2</v>
      </c>
      <c r="Y119" s="7">
        <f t="shared" ref="Y119" si="86">IF(OR($B119&gt;$I$3,$B119&lt;$G$3+$H$4,NOT(ISNUMBER(L119)),$A119&lt;=$H$4),"",(L119/INDEX(Data,$A119-$H$4,Y$6+1))^(1/$H$4)-1)</f>
        <v>4.1697271534617553E-2</v>
      </c>
      <c r="Z119" s="7">
        <f t="shared" ref="Z119" si="87">IF(OR($B119&gt;$I$3,$B119&lt;$G$3+$H$4,NOT(ISNUMBER(M119)),$A119&lt;=$H$4),"",(M119/INDEX(Data,$A119-$H$4,Z$6+1))^(1/$H$4)-1)</f>
        <v>4.1696130843843493E-2</v>
      </c>
      <c r="AA119" s="7">
        <f>IF(OR($B119&gt;$I$3,$B119&lt;$G$3+$H$4,NOT(ISNUMBER(N119)),$A119&lt;=$H$4),"",(N119/INDEX(Data,$A119-$H$4,AA$6+1))^(1/$H$4)-1)</f>
        <v>4.1959738432831184E-2</v>
      </c>
    </row>
    <row r="120" spans="1:27" x14ac:dyDescent="0.3">
      <c r="P120" s="7" t="str">
        <f t="shared" si="40"/>
        <v/>
      </c>
      <c r="Q120" s="7" t="str">
        <f t="shared" si="41"/>
        <v/>
      </c>
      <c r="R120" s="7" t="str">
        <f t="shared" si="42"/>
        <v/>
      </c>
      <c r="S120" s="7" t="str">
        <f t="shared" si="43"/>
        <v/>
      </c>
      <c r="T120" s="7" t="str">
        <f t="shared" si="44"/>
        <v/>
      </c>
      <c r="U120" s="7" t="str">
        <f t="shared" si="45"/>
        <v/>
      </c>
      <c r="V120" s="7" t="str">
        <f t="shared" si="46"/>
        <v/>
      </c>
      <c r="W120" s="7" t="str">
        <f t="shared" si="47"/>
        <v/>
      </c>
      <c r="X120" s="7" t="str">
        <f t="shared" si="48"/>
        <v/>
      </c>
      <c r="Y120" s="7" t="str">
        <f t="shared" si="49"/>
        <v/>
      </c>
      <c r="Z120" s="7" t="str">
        <f t="shared" si="50"/>
        <v/>
      </c>
      <c r="AA120" s="7" t="str">
        <f t="shared" si="51"/>
        <v/>
      </c>
    </row>
    <row r="121" spans="1:27" x14ac:dyDescent="0.3">
      <c r="P121" s="7" t="str">
        <f t="shared" si="40"/>
        <v/>
      </c>
      <c r="Q121" s="7" t="str">
        <f t="shared" si="41"/>
        <v/>
      </c>
      <c r="R121" s="7" t="str">
        <f t="shared" si="42"/>
        <v/>
      </c>
      <c r="S121" s="7" t="str">
        <f t="shared" si="43"/>
        <v/>
      </c>
      <c r="T121" s="7" t="str">
        <f t="shared" si="44"/>
        <v/>
      </c>
      <c r="U121" s="7" t="str">
        <f t="shared" si="45"/>
        <v/>
      </c>
      <c r="V121" s="7" t="str">
        <f t="shared" si="46"/>
        <v/>
      </c>
      <c r="W121" s="7" t="str">
        <f t="shared" si="47"/>
        <v/>
      </c>
      <c r="X121" s="7" t="str">
        <f t="shared" si="48"/>
        <v/>
      </c>
      <c r="Y121" s="7" t="str">
        <f t="shared" si="49"/>
        <v/>
      </c>
      <c r="Z121" s="7" t="str">
        <f t="shared" si="50"/>
        <v/>
      </c>
      <c r="AA121" s="7" t="str">
        <f t="shared" si="51"/>
        <v/>
      </c>
    </row>
    <row r="122" spans="1:27" x14ac:dyDescent="0.3">
      <c r="P122" s="7" t="str">
        <f t="shared" si="40"/>
        <v/>
      </c>
      <c r="Q122" s="7" t="str">
        <f t="shared" si="41"/>
        <v/>
      </c>
      <c r="R122" s="7" t="str">
        <f t="shared" si="42"/>
        <v/>
      </c>
      <c r="S122" s="7" t="str">
        <f t="shared" si="43"/>
        <v/>
      </c>
      <c r="T122" s="7" t="str">
        <f t="shared" si="44"/>
        <v/>
      </c>
      <c r="U122" s="7" t="str">
        <f t="shared" si="45"/>
        <v/>
      </c>
      <c r="V122" s="7" t="str">
        <f t="shared" si="46"/>
        <v/>
      </c>
      <c r="W122" s="7" t="str">
        <f t="shared" si="47"/>
        <v/>
      </c>
      <c r="X122" s="7" t="str">
        <f t="shared" si="48"/>
        <v/>
      </c>
      <c r="Y122" s="7" t="str">
        <f t="shared" si="49"/>
        <v/>
      </c>
      <c r="Z122" s="7" t="str">
        <f t="shared" si="50"/>
        <v/>
      </c>
      <c r="AA122" s="7" t="str">
        <f t="shared" si="51"/>
        <v/>
      </c>
    </row>
    <row r="123" spans="1:27" x14ac:dyDescent="0.3">
      <c r="P123" s="7" t="str">
        <f t="shared" si="40"/>
        <v/>
      </c>
      <c r="Q123" s="7" t="str">
        <f t="shared" si="41"/>
        <v/>
      </c>
      <c r="R123" s="7" t="str">
        <f t="shared" si="42"/>
        <v/>
      </c>
      <c r="S123" s="7" t="str">
        <f t="shared" si="43"/>
        <v/>
      </c>
      <c r="T123" s="7" t="str">
        <f t="shared" si="44"/>
        <v/>
      </c>
      <c r="U123" s="7" t="str">
        <f t="shared" si="45"/>
        <v/>
      </c>
      <c r="V123" s="7" t="str">
        <f t="shared" si="46"/>
        <v/>
      </c>
      <c r="W123" s="7" t="str">
        <f t="shared" si="47"/>
        <v/>
      </c>
      <c r="X123" s="7" t="str">
        <f t="shared" si="48"/>
        <v/>
      </c>
      <c r="Y123" s="7" t="str">
        <f t="shared" si="49"/>
        <v/>
      </c>
      <c r="Z123" s="7" t="str">
        <f t="shared" si="50"/>
        <v/>
      </c>
      <c r="AA123" s="7" t="str">
        <f t="shared" si="51"/>
        <v/>
      </c>
    </row>
    <row r="124" spans="1:27" x14ac:dyDescent="0.3">
      <c r="P124" s="7" t="str">
        <f t="shared" si="40"/>
        <v/>
      </c>
      <c r="Q124" s="7" t="str">
        <f t="shared" si="41"/>
        <v/>
      </c>
      <c r="R124" s="7" t="str">
        <f t="shared" si="42"/>
        <v/>
      </c>
      <c r="S124" s="7" t="str">
        <f t="shared" si="43"/>
        <v/>
      </c>
      <c r="T124" s="7" t="str">
        <f t="shared" si="44"/>
        <v/>
      </c>
      <c r="U124" s="7" t="str">
        <f t="shared" si="45"/>
        <v/>
      </c>
      <c r="V124" s="7" t="str">
        <f t="shared" si="46"/>
        <v/>
      </c>
      <c r="W124" s="7" t="str">
        <f t="shared" si="47"/>
        <v/>
      </c>
      <c r="X124" s="7" t="str">
        <f t="shared" si="48"/>
        <v/>
      </c>
      <c r="Y124" s="7" t="str">
        <f t="shared" si="49"/>
        <v/>
      </c>
      <c r="Z124" s="7" t="str">
        <f t="shared" si="50"/>
        <v/>
      </c>
      <c r="AA124" s="7" t="str">
        <f t="shared" si="51"/>
        <v/>
      </c>
    </row>
    <row r="125" spans="1:27" x14ac:dyDescent="0.3">
      <c r="P125" s="7" t="str">
        <f t="shared" si="40"/>
        <v/>
      </c>
      <c r="Q125" s="7" t="str">
        <f t="shared" si="41"/>
        <v/>
      </c>
      <c r="R125" s="7" t="str">
        <f t="shared" si="42"/>
        <v/>
      </c>
      <c r="S125" s="7" t="str">
        <f t="shared" si="43"/>
        <v/>
      </c>
      <c r="T125" s="7" t="str">
        <f t="shared" si="44"/>
        <v/>
      </c>
      <c r="U125" s="7" t="str">
        <f t="shared" si="45"/>
        <v/>
      </c>
      <c r="V125" s="7" t="str">
        <f t="shared" si="46"/>
        <v/>
      </c>
      <c r="W125" s="7" t="str">
        <f t="shared" si="47"/>
        <v/>
      </c>
      <c r="X125" s="7" t="str">
        <f t="shared" si="48"/>
        <v/>
      </c>
      <c r="Y125" s="7" t="str">
        <f t="shared" si="49"/>
        <v/>
      </c>
      <c r="Z125" s="7" t="str">
        <f t="shared" si="50"/>
        <v/>
      </c>
      <c r="AA125" s="7" t="str">
        <f t="shared" si="51"/>
        <v/>
      </c>
    </row>
    <row r="126" spans="1:27" x14ac:dyDescent="0.3">
      <c r="P126" s="7" t="str">
        <f t="shared" si="40"/>
        <v/>
      </c>
      <c r="Q126" s="7" t="str">
        <f t="shared" si="41"/>
        <v/>
      </c>
      <c r="R126" s="7" t="str">
        <f t="shared" si="42"/>
        <v/>
      </c>
      <c r="S126" s="7" t="str">
        <f t="shared" si="43"/>
        <v/>
      </c>
      <c r="T126" s="7" t="str">
        <f t="shared" si="44"/>
        <v/>
      </c>
      <c r="U126" s="7" t="str">
        <f t="shared" si="45"/>
        <v/>
      </c>
      <c r="V126" s="7" t="str">
        <f t="shared" si="46"/>
        <v/>
      </c>
      <c r="W126" s="7" t="str">
        <f t="shared" si="47"/>
        <v/>
      </c>
      <c r="X126" s="7" t="str">
        <f t="shared" si="48"/>
        <v/>
      </c>
      <c r="Y126" s="7" t="str">
        <f t="shared" si="49"/>
        <v/>
      </c>
      <c r="Z126" s="7" t="str">
        <f t="shared" si="50"/>
        <v/>
      </c>
      <c r="AA126" s="7" t="str">
        <f t="shared" si="51"/>
        <v/>
      </c>
    </row>
    <row r="127" spans="1:27" x14ac:dyDescent="0.3">
      <c r="P127" s="7" t="str">
        <f t="shared" si="40"/>
        <v/>
      </c>
      <c r="Q127" s="7" t="str">
        <f t="shared" si="41"/>
        <v/>
      </c>
      <c r="R127" s="7" t="str">
        <f t="shared" si="42"/>
        <v/>
      </c>
      <c r="S127" s="7" t="str">
        <f t="shared" si="43"/>
        <v/>
      </c>
      <c r="T127" s="7" t="str">
        <f t="shared" si="44"/>
        <v/>
      </c>
      <c r="U127" s="7" t="str">
        <f t="shared" si="45"/>
        <v/>
      </c>
      <c r="V127" s="7" t="str">
        <f t="shared" si="46"/>
        <v/>
      </c>
      <c r="W127" s="7" t="str">
        <f t="shared" si="47"/>
        <v/>
      </c>
      <c r="X127" s="7" t="str">
        <f t="shared" si="48"/>
        <v/>
      </c>
      <c r="Y127" s="7" t="str">
        <f t="shared" si="49"/>
        <v/>
      </c>
      <c r="Z127" s="7" t="str">
        <f t="shared" si="50"/>
        <v/>
      </c>
      <c r="AA127" s="7" t="str">
        <f t="shared" si="51"/>
        <v/>
      </c>
    </row>
    <row r="128" spans="1:27" x14ac:dyDescent="0.3">
      <c r="P128" s="7" t="str">
        <f t="shared" si="40"/>
        <v/>
      </c>
      <c r="Q128" s="7" t="str">
        <f t="shared" si="41"/>
        <v/>
      </c>
      <c r="R128" s="7" t="str">
        <f t="shared" si="42"/>
        <v/>
      </c>
      <c r="S128" s="7" t="str">
        <f t="shared" si="43"/>
        <v/>
      </c>
      <c r="T128" s="7" t="str">
        <f t="shared" si="44"/>
        <v/>
      </c>
      <c r="U128" s="7" t="str">
        <f t="shared" si="45"/>
        <v/>
      </c>
      <c r="V128" s="7" t="str">
        <f t="shared" si="46"/>
        <v/>
      </c>
      <c r="W128" s="7" t="str">
        <f t="shared" si="47"/>
        <v/>
      </c>
      <c r="X128" s="7" t="str">
        <f t="shared" si="48"/>
        <v/>
      </c>
      <c r="Y128" s="7" t="str">
        <f t="shared" si="49"/>
        <v/>
      </c>
      <c r="Z128" s="7" t="str">
        <f t="shared" si="50"/>
        <v/>
      </c>
      <c r="AA128" s="7" t="str">
        <f t="shared" si="51"/>
        <v/>
      </c>
    </row>
  </sheetData>
  <sheetProtection sheet="1" formatCells="0" formatColumns="0" formatRows="0"/>
  <phoneticPr fontId="3" type="noConversion"/>
  <conditionalFormatting sqref="A8:N128 P8:AA128">
    <cfRule type="expression" dxfId="2" priority="3" stopIfTrue="1">
      <formula>MOD($A8,5)=3</formula>
    </cfRule>
  </conditionalFormatting>
  <conditionalFormatting sqref="C8:N128">
    <cfRule type="expression" dxfId="1" priority="1">
      <formula>AND(P$6=MONTH($N$4),OR($B8=YEAR($N$4),$B8=YEAR($N$4)-$H$4))</formula>
    </cfRule>
    <cfRule type="expression" dxfId="0" priority="2">
      <formula>AND(P$6=MONTH($N$2),OR($B8=YEAR($N$2),$B8=YEAR($N$2)-$H$4))</formula>
    </cfRule>
  </conditionalFormatting>
  <hyperlinks>
    <hyperlink ref="G2" r:id="rId1" xr:uid="{00000000-0004-0000-0000-000000000000}"/>
  </hyperlinks>
  <printOptions horizontalCentered="1"/>
  <pageMargins left="0.5" right="0.5" top="0.5" bottom="0.75" header="0.5" footer="0.5"/>
  <pageSetup scale="52" fitToHeight="3" orientation="landscape" r:id="rId2"/>
  <headerFooter alignWithMargins="0">
    <oddFooter>&amp;Lprinted &amp;D &amp;T &amp;CLast Month = Sep 2012&amp;Rpage &amp;P of &amp;N</oddFooter>
  </headerFooter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6C910-A7E5-476B-8AD6-A3DABFC19D3E}">
  <dimension ref="A1:I47"/>
  <sheetViews>
    <sheetView workbookViewId="0">
      <pane ySplit="5" topLeftCell="A7" activePane="bottomLeft" state="frozen"/>
      <selection pane="bottomLeft" activeCell="B1" sqref="B1"/>
    </sheetView>
  </sheetViews>
  <sheetFormatPr defaultRowHeight="13.5" x14ac:dyDescent="0.3"/>
  <cols>
    <col min="1" max="1" width="11.921875" customWidth="1"/>
    <col min="2" max="3" width="10.23046875" bestFit="1" customWidth="1"/>
    <col min="8" max="8" width="3.61328125" customWidth="1"/>
    <col min="9" max="9" width="9.23046875" style="73"/>
  </cols>
  <sheetData>
    <row r="1" spans="1:9" x14ac:dyDescent="0.3">
      <c r="A1" s="41" t="s">
        <v>50</v>
      </c>
      <c r="B1" s="76">
        <v>5</v>
      </c>
      <c r="C1" s="67" t="str">
        <f>"&lt;-- any number of years from 1 to "&amp;CPIU1913!I3-CPIU1913!G3&amp;" OK"</f>
        <v>&lt;-- any number of years from 1 to 111 OK</v>
      </c>
    </row>
    <row r="3" spans="1:9" x14ac:dyDescent="0.3">
      <c r="A3" s="64" t="str">
        <f>"Minimum CPI Increase From "&amp;CPIU1913!G3&amp;" to "&amp;CPIU1913!I3</f>
        <v>Minimum CPI Increase From 1913 to 2024</v>
      </c>
      <c r="B3" s="65"/>
      <c r="C3" s="65"/>
      <c r="D3" s="65"/>
      <c r="E3" s="65"/>
      <c r="F3" s="65"/>
      <c r="G3" s="66"/>
      <c r="I3" s="73" t="str">
        <f>"         ------- "&amp;A3&amp;" -------"</f>
        <v xml:space="preserve">         ------- Minimum CPI Increase From 1913 to 2024 -------</v>
      </c>
    </row>
    <row r="4" spans="1:9" x14ac:dyDescent="0.3">
      <c r="A4" s="71" t="s">
        <v>46</v>
      </c>
      <c r="B4" s="61" t="s">
        <v>48</v>
      </c>
      <c r="C4" s="62"/>
      <c r="D4" s="63" t="s">
        <v>49</v>
      </c>
      <c r="E4" s="62"/>
      <c r="F4" s="63" t="s">
        <v>55</v>
      </c>
      <c r="G4" s="62"/>
      <c r="I4" s="73" t="s">
        <v>58</v>
      </c>
    </row>
    <row r="5" spans="1:9" x14ac:dyDescent="0.3">
      <c r="A5" s="72" t="s">
        <v>57</v>
      </c>
      <c r="B5" s="68" t="s">
        <v>60</v>
      </c>
      <c r="C5" s="68" t="s">
        <v>61</v>
      </c>
      <c r="D5" s="68" t="s">
        <v>59</v>
      </c>
      <c r="E5" s="68" t="s">
        <v>62</v>
      </c>
      <c r="F5" s="68" t="s">
        <v>56</v>
      </c>
      <c r="G5" s="55" t="s">
        <v>47</v>
      </c>
      <c r="I5" s="73" t="str">
        <f>RIGHT(A$30&amp;A5,A$31)&amp;RIGHT(A$30&amp;TEXT(B5,B$30),B$31)&amp;RIGHT(A$30&amp;TEXT(C5,C$30),C$31)&amp;RIGHT(A$30&amp;TEXT(D5,D$30),D$31)&amp;RIGHT(A$30&amp;TEXT(E5,E$30),E$31)&amp;RIGHT(A$30&amp;TEXT(F5,F$30),F$31)&amp;RIGHT(A$30&amp;TEXT(G5,G$30),G$31)</f>
        <v>Period     From       To        From      To    Overall  Annual</v>
      </c>
    </row>
    <row r="6" spans="1:9" x14ac:dyDescent="0.3">
      <c r="B6" s="56">
        <f>DATE(YEAR(CPIU1913!N2)-B1,MONTH(CPIU1913!N2),15)</f>
        <v>10363</v>
      </c>
      <c r="I6" s="73" t="s">
        <v>63</v>
      </c>
    </row>
    <row r="7" spans="1:9" x14ac:dyDescent="0.3">
      <c r="A7" s="77">
        <v>1</v>
      </c>
      <c r="B7" s="56">
        <f t="dataTable" ref="B7:B14" dt2D="0" dtr="0" r1="B1" ca="1"/>
        <v>7472</v>
      </c>
      <c r="C7" s="56">
        <f>DATE(YEAR(B7)+A7,MONTH(B7),DAY(B7))</f>
        <v>7837</v>
      </c>
      <c r="D7" s="59">
        <f t="shared" ref="D7" si="0">VLOOKUP(YEAR(B7),Data,MONTH(B7)+1,FALSE)</f>
        <v>20.9</v>
      </c>
      <c r="E7" s="59">
        <f t="shared" ref="E7" si="1">VLOOKUP(YEAR(C7),Data,MONTH(C7)+1,FALSE)</f>
        <v>17.600000000000001</v>
      </c>
      <c r="F7" s="57">
        <f>E7/D7-1</f>
        <v>-0.15789473684210509</v>
      </c>
      <c r="G7" s="58">
        <f>(1+F7)^(1/A7)-1</f>
        <v>-0.15789473684210509</v>
      </c>
      <c r="I7" s="73" t="str">
        <f t="shared" ref="I7:I27" si="2">RIGHT(A$30&amp;A7,A$31)&amp;RIGHT(A$30&amp;TEXT(B7,B$30),B$31)&amp;RIGHT(A$30&amp;TEXT(C7,C$30),C$31)&amp;RIGHT(A$30&amp;TEXT(D7,D$30),D$31)&amp;RIGHT(A$30&amp;TEXT(E7,E$30),E$31)&amp;RIGHT(A$30&amp;TEXT(F7,F$30),F$31)&amp;RIGHT(A$30&amp;TEXT(G7,G$30),G$31)</f>
        <v xml:space="preserve">     1   Jun 1920  Jun 1921    20.900   17.600   -15.8% -15.79%</v>
      </c>
    </row>
    <row r="8" spans="1:9" x14ac:dyDescent="0.3">
      <c r="A8" s="77">
        <v>2</v>
      </c>
      <c r="B8" s="56">
        <v>7472</v>
      </c>
      <c r="C8" s="56">
        <f t="shared" ref="C8:C14" si="3">DATE(YEAR(B8)+A8,MONTH(B8),DAY(B8))</f>
        <v>8202</v>
      </c>
      <c r="D8" s="59">
        <f t="shared" ref="D8:D14" si="4">VLOOKUP(YEAR(B8),Data,MONTH(B8)+1,FALSE)</f>
        <v>20.9</v>
      </c>
      <c r="E8" s="59">
        <f t="shared" ref="E8:E14" si="5">VLOOKUP(YEAR(C8),Data,MONTH(C8)+1,FALSE)</f>
        <v>16.7</v>
      </c>
      <c r="F8" s="57">
        <f t="shared" ref="F8:F14" si="6">E8/D8-1</f>
        <v>-0.200956937799043</v>
      </c>
      <c r="G8" s="58">
        <f t="shared" ref="G8:G14" si="7">(1+F8)^(1/A8)-1</f>
        <v>-0.10610791355949623</v>
      </c>
      <c r="I8" s="73" t="str">
        <f t="shared" si="2"/>
        <v xml:space="preserve">     2   Jun 1920  Jun 1922    20.900   16.700   -20.1% -10.61%</v>
      </c>
    </row>
    <row r="9" spans="1:9" x14ac:dyDescent="0.3">
      <c r="A9" s="77">
        <v>3</v>
      </c>
      <c r="B9" s="56">
        <v>11063</v>
      </c>
      <c r="C9" s="56">
        <f t="shared" si="3"/>
        <v>12159</v>
      </c>
      <c r="D9" s="59">
        <f t="shared" si="4"/>
        <v>17</v>
      </c>
      <c r="E9" s="59">
        <f t="shared" si="5"/>
        <v>12.6</v>
      </c>
      <c r="F9" s="57">
        <f t="shared" si="6"/>
        <v>-0.25882352941176467</v>
      </c>
      <c r="G9" s="58">
        <f t="shared" si="7"/>
        <v>-9.5016749661062994E-2</v>
      </c>
      <c r="I9" s="73" t="str">
        <f t="shared" si="2"/>
        <v xml:space="preserve">     3   Apr 1930  Apr 1933    17.000   12.600   -25.9%  -9.50%</v>
      </c>
    </row>
    <row r="10" spans="1:9" x14ac:dyDescent="0.3">
      <c r="A10" s="77">
        <v>4</v>
      </c>
      <c r="B10" s="56">
        <v>10667</v>
      </c>
      <c r="C10" s="56">
        <f t="shared" si="3"/>
        <v>12128</v>
      </c>
      <c r="D10" s="59">
        <f t="shared" si="4"/>
        <v>17</v>
      </c>
      <c r="E10" s="59">
        <f t="shared" si="5"/>
        <v>12.6</v>
      </c>
      <c r="F10" s="57">
        <f t="shared" si="6"/>
        <v>-0.25882352941176467</v>
      </c>
      <c r="G10" s="58">
        <f t="shared" si="7"/>
        <v>-7.214437288157427E-2</v>
      </c>
      <c r="I10" s="73" t="str">
        <f t="shared" si="2"/>
        <v xml:space="preserve">     4   Mar 1929  Mar 1933    17.000   12.600   -25.9%  -7.21%</v>
      </c>
    </row>
    <row r="11" spans="1:9" x14ac:dyDescent="0.3">
      <c r="A11" s="77">
        <v>5</v>
      </c>
      <c r="B11" s="56">
        <v>10363</v>
      </c>
      <c r="C11" s="56">
        <f t="shared" si="3"/>
        <v>12189</v>
      </c>
      <c r="D11" s="59">
        <f t="shared" si="4"/>
        <v>17.2</v>
      </c>
      <c r="E11" s="59">
        <f t="shared" si="5"/>
        <v>12.6</v>
      </c>
      <c r="F11" s="57">
        <f t="shared" si="6"/>
        <v>-0.26744186046511631</v>
      </c>
      <c r="G11" s="58">
        <f t="shared" si="7"/>
        <v>-6.0345020304928276E-2</v>
      </c>
      <c r="I11" s="73" t="str">
        <f t="shared" si="2"/>
        <v xml:space="preserve">     5   May 1928  May 1933    17.200   12.600   -26.7%  -6.03%</v>
      </c>
    </row>
    <row r="12" spans="1:9" x14ac:dyDescent="0.3">
      <c r="A12" s="77">
        <v>10</v>
      </c>
      <c r="B12" s="56">
        <v>8506</v>
      </c>
      <c r="C12" s="56">
        <f t="shared" si="3"/>
        <v>12159</v>
      </c>
      <c r="D12" s="59">
        <f t="shared" si="4"/>
        <v>16.899999999999999</v>
      </c>
      <c r="E12" s="59">
        <f t="shared" si="5"/>
        <v>12.6</v>
      </c>
      <c r="F12" s="57">
        <f t="shared" si="6"/>
        <v>-0.25443786982248517</v>
      </c>
      <c r="G12" s="58">
        <f t="shared" si="7"/>
        <v>-2.89348146853462E-2</v>
      </c>
      <c r="I12" s="73" t="str">
        <f t="shared" si="2"/>
        <v xml:space="preserve">    10   Apr 1923  Apr 1933    16.900   12.600   -25.4%  -2.89%</v>
      </c>
    </row>
    <row r="13" spans="1:9" x14ac:dyDescent="0.3">
      <c r="A13" s="77">
        <v>20</v>
      </c>
      <c r="B13" s="56">
        <v>7502</v>
      </c>
      <c r="C13" s="56">
        <f t="shared" si="3"/>
        <v>14807</v>
      </c>
      <c r="D13" s="59">
        <f t="shared" si="4"/>
        <v>20.8</v>
      </c>
      <c r="E13" s="59">
        <f t="shared" si="5"/>
        <v>14</v>
      </c>
      <c r="F13" s="57">
        <f t="shared" si="6"/>
        <v>-0.32692307692307698</v>
      </c>
      <c r="G13" s="58">
        <f t="shared" si="7"/>
        <v>-1.9600152478091437E-2</v>
      </c>
      <c r="I13" s="73" t="str">
        <f t="shared" si="2"/>
        <v xml:space="preserve">    20   Jul 1920  Jul 1940    20.800   14.000   -32.7%  -1.96%</v>
      </c>
    </row>
    <row r="14" spans="1:9" x14ac:dyDescent="0.3">
      <c r="A14" s="77">
        <v>30</v>
      </c>
      <c r="B14" s="56">
        <v>7472</v>
      </c>
      <c r="C14" s="56">
        <f t="shared" si="3"/>
        <v>18429</v>
      </c>
      <c r="D14" s="59">
        <f t="shared" si="4"/>
        <v>20.9</v>
      </c>
      <c r="E14" s="59">
        <f t="shared" si="5"/>
        <v>23.8</v>
      </c>
      <c r="F14" s="57">
        <f t="shared" si="6"/>
        <v>0.13875598086124419</v>
      </c>
      <c r="G14" s="58">
        <f t="shared" si="7"/>
        <v>4.3406073210083829E-3</v>
      </c>
      <c r="I14" s="73" t="str">
        <f t="shared" si="2"/>
        <v xml:space="preserve">    30   Jun 1920  Jun 1950    20.900   23.800    13.9%   0.43%</v>
      </c>
    </row>
    <row r="16" spans="1:9" x14ac:dyDescent="0.3">
      <c r="A16" s="64" t="str">
        <f>"Maximum CPI Increase From "&amp;CPIU1913!G3&amp;" to "&amp;CPIU1913!I3</f>
        <v>Maximum CPI Increase From 1913 to 2024</v>
      </c>
      <c r="B16" s="65"/>
      <c r="C16" s="65"/>
      <c r="D16" s="65"/>
      <c r="E16" s="65"/>
      <c r="F16" s="65"/>
      <c r="G16" s="66"/>
      <c r="I16" s="73" t="str">
        <f>"         ------- "&amp;A16&amp;" -------"</f>
        <v xml:space="preserve">         ------- Maximum CPI Increase From 1913 to 2024 -------</v>
      </c>
    </row>
    <row r="17" spans="1:9" x14ac:dyDescent="0.3">
      <c r="A17" s="71" t="s">
        <v>46</v>
      </c>
      <c r="B17" s="52" t="s">
        <v>48</v>
      </c>
      <c r="C17" s="53"/>
      <c r="D17" s="54" t="s">
        <v>49</v>
      </c>
      <c r="E17" s="53"/>
      <c r="F17" s="63" t="s">
        <v>55</v>
      </c>
      <c r="G17" s="62"/>
      <c r="I17" s="73" t="str">
        <f>I4</f>
        <v xml:space="preserve"> Years   ------ Month -----   ------ CPI -----  --- % Change --</v>
      </c>
    </row>
    <row r="18" spans="1:9" x14ac:dyDescent="0.3">
      <c r="A18" s="72" t="s">
        <v>57</v>
      </c>
      <c r="B18" s="55" t="str">
        <f>B5</f>
        <v xml:space="preserve">From  </v>
      </c>
      <c r="C18" s="55" t="str">
        <f t="shared" ref="C18:G18" si="8">C5</f>
        <v xml:space="preserve">To   </v>
      </c>
      <c r="D18" s="55" t="str">
        <f t="shared" si="8"/>
        <v xml:space="preserve">From </v>
      </c>
      <c r="E18" s="55" t="str">
        <f t="shared" si="8"/>
        <v xml:space="preserve">To  </v>
      </c>
      <c r="F18" s="68" t="str">
        <f t="shared" si="8"/>
        <v>Overall</v>
      </c>
      <c r="G18" s="55" t="str">
        <f t="shared" si="8"/>
        <v>Annual</v>
      </c>
      <c r="I18" s="73" t="str">
        <f t="shared" si="2"/>
        <v>Period     From       To        From      To    Overall  Annual</v>
      </c>
    </row>
    <row r="19" spans="1:9" x14ac:dyDescent="0.3">
      <c r="B19" s="56">
        <f>DATE(YEAR(CPIU1913!N4)-B1,MONTH(CPIU1913!N4),15)</f>
        <v>5645</v>
      </c>
      <c r="I19" s="73" t="s">
        <v>63</v>
      </c>
    </row>
    <row r="20" spans="1:9" x14ac:dyDescent="0.3">
      <c r="A20" s="77">
        <v>1</v>
      </c>
      <c r="B20" s="56">
        <f t="dataTable" ref="B20:B27" dt2D="0" dtr="0" r1="B1"/>
        <v>7106</v>
      </c>
      <c r="C20" s="56">
        <f>DATE(YEAR(B20)+A20,MONTH(B20),DAY(B20))</f>
        <v>7472</v>
      </c>
      <c r="D20" s="59">
        <f t="shared" ref="D20:D27" si="9">VLOOKUP(YEAR(B20),Data,MONTH(B20)+1,FALSE)</f>
        <v>16.899999999999999</v>
      </c>
      <c r="E20" s="59">
        <f t="shared" ref="E20:E27" si="10">VLOOKUP(YEAR(C20),Data,MONTH(C20)+1,FALSE)</f>
        <v>20.9</v>
      </c>
      <c r="F20" s="57">
        <f>E20/D20-1</f>
        <v>0.23668639053254448</v>
      </c>
      <c r="G20" s="58">
        <f>(1+F20)^(1/A20)-1</f>
        <v>0.23668639053254448</v>
      </c>
      <c r="I20" s="73" t="str">
        <f t="shared" si="2"/>
        <v xml:space="preserve">     1   Jun 1919  Jun 1920    16.900   20.900    23.7%  23.67%</v>
      </c>
    </row>
    <row r="21" spans="1:9" x14ac:dyDescent="0.3">
      <c r="A21" s="77">
        <v>2</v>
      </c>
      <c r="B21" s="56">
        <v>6680</v>
      </c>
      <c r="C21" s="56">
        <f t="shared" ref="C21:C27" si="11">DATE(YEAR(B21)+A21,MONTH(B21),DAY(B21))</f>
        <v>7411</v>
      </c>
      <c r="D21" s="59">
        <f t="shared" si="9"/>
        <v>14.2</v>
      </c>
      <c r="E21" s="59">
        <f t="shared" si="10"/>
        <v>20.3</v>
      </c>
      <c r="F21" s="57">
        <f t="shared" ref="F21:F27" si="12">E21/D21-1</f>
        <v>0.42957746478873249</v>
      </c>
      <c r="G21" s="58">
        <f t="shared" ref="G21:G27" si="13">(1+F21)^(1/A21)-1</f>
        <v>0.19564939041038798</v>
      </c>
      <c r="I21" s="73" t="str">
        <f t="shared" si="2"/>
        <v xml:space="preserve">     2   Apr 1918  Apr 1920    14.200   20.300    43.0%  19.56%</v>
      </c>
    </row>
    <row r="22" spans="1:9" x14ac:dyDescent="0.3">
      <c r="A22" s="77">
        <v>3</v>
      </c>
      <c r="B22" s="56">
        <v>6225</v>
      </c>
      <c r="C22" s="56">
        <f t="shared" si="11"/>
        <v>7320</v>
      </c>
      <c r="D22" s="59">
        <f t="shared" si="9"/>
        <v>11.7</v>
      </c>
      <c r="E22" s="59">
        <f t="shared" si="10"/>
        <v>19.3</v>
      </c>
      <c r="F22" s="57">
        <f t="shared" si="12"/>
        <v>0.64957264957264971</v>
      </c>
      <c r="G22" s="58">
        <f t="shared" si="13"/>
        <v>0.18156372441359525</v>
      </c>
      <c r="I22" s="73" t="str">
        <f t="shared" si="2"/>
        <v xml:space="preserve">     3   Jan 1917  Jan 1920    11.700   19.300    65.0%  18.16%</v>
      </c>
    </row>
    <row r="23" spans="1:9" x14ac:dyDescent="0.3">
      <c r="A23" s="77">
        <v>4</v>
      </c>
      <c r="B23" s="56">
        <v>6011</v>
      </c>
      <c r="C23" s="56">
        <f t="shared" si="11"/>
        <v>7472</v>
      </c>
      <c r="D23" s="59">
        <f t="shared" si="9"/>
        <v>10.8</v>
      </c>
      <c r="E23" s="59">
        <f t="shared" si="10"/>
        <v>20.9</v>
      </c>
      <c r="F23" s="57">
        <f t="shared" si="12"/>
        <v>0.9351851851851849</v>
      </c>
      <c r="G23" s="58">
        <f t="shared" si="13"/>
        <v>0.17945298175556856</v>
      </c>
      <c r="I23" s="73" t="str">
        <f t="shared" si="2"/>
        <v xml:space="preserve">     4   Jun 1916  Jun 1920    10.800   20.900    93.5%  17.95%</v>
      </c>
    </row>
    <row r="24" spans="1:9" x14ac:dyDescent="0.3">
      <c r="A24" s="77">
        <v>5</v>
      </c>
      <c r="B24" s="56">
        <v>5645</v>
      </c>
      <c r="C24" s="56">
        <f t="shared" si="11"/>
        <v>7472</v>
      </c>
      <c r="D24" s="59">
        <f t="shared" si="9"/>
        <v>10.1</v>
      </c>
      <c r="E24" s="59">
        <f t="shared" si="10"/>
        <v>20.9</v>
      </c>
      <c r="F24" s="57">
        <f t="shared" si="12"/>
        <v>1.0693069306930694</v>
      </c>
      <c r="G24" s="58">
        <f t="shared" si="13"/>
        <v>0.1565515166712157</v>
      </c>
      <c r="I24" s="73" t="str">
        <f t="shared" si="2"/>
        <v xml:space="preserve">     5   Jun 1915  Jun 1920    10.100   20.900   106.9%  15.66%</v>
      </c>
    </row>
    <row r="25" spans="1:9" x14ac:dyDescent="0.3">
      <c r="A25" s="77">
        <v>10</v>
      </c>
      <c r="B25" s="56">
        <v>26495</v>
      </c>
      <c r="C25" s="56">
        <f t="shared" si="11"/>
        <v>30147</v>
      </c>
      <c r="D25" s="59">
        <f t="shared" si="9"/>
        <v>41.9</v>
      </c>
      <c r="E25" s="59">
        <f t="shared" si="10"/>
        <v>97.5</v>
      </c>
      <c r="F25" s="57">
        <f t="shared" si="12"/>
        <v>1.3269689737470167</v>
      </c>
      <c r="G25" s="58">
        <f t="shared" si="13"/>
        <v>8.8125678519330286E-2</v>
      </c>
      <c r="I25" s="73" t="str">
        <f t="shared" si="2"/>
        <v xml:space="preserve">    10   Jul 1972  Jul 1982    41.900   97.500   132.7%   8.81%</v>
      </c>
    </row>
    <row r="26" spans="1:9" x14ac:dyDescent="0.3">
      <c r="A26" s="77">
        <v>20</v>
      </c>
      <c r="B26" s="56">
        <v>24122</v>
      </c>
      <c r="C26" s="56">
        <f t="shared" si="11"/>
        <v>31427</v>
      </c>
      <c r="D26" s="59">
        <f t="shared" si="9"/>
        <v>31.8</v>
      </c>
      <c r="E26" s="59">
        <f t="shared" si="10"/>
        <v>109.6</v>
      </c>
      <c r="F26" s="57">
        <f t="shared" si="12"/>
        <v>2.4465408805031443</v>
      </c>
      <c r="G26" s="58">
        <f t="shared" si="13"/>
        <v>6.3822500576339758E-2</v>
      </c>
      <c r="I26" s="73" t="str">
        <f t="shared" si="2"/>
        <v xml:space="preserve">    20   Jan 1966  Jan 1986    31.800  109.600   244.7%   6.38%</v>
      </c>
    </row>
    <row r="27" spans="1:9" x14ac:dyDescent="0.3">
      <c r="A27" s="77">
        <v>30</v>
      </c>
      <c r="B27" s="56">
        <v>24122</v>
      </c>
      <c r="C27" s="56">
        <f t="shared" si="11"/>
        <v>35079</v>
      </c>
      <c r="D27" s="59">
        <f t="shared" si="9"/>
        <v>31.8</v>
      </c>
      <c r="E27" s="59">
        <f t="shared" si="10"/>
        <v>154.4</v>
      </c>
      <c r="F27" s="57">
        <f t="shared" si="12"/>
        <v>3.8553459119496853</v>
      </c>
      <c r="G27" s="58">
        <f t="shared" si="13"/>
        <v>5.4081050243391937E-2</v>
      </c>
      <c r="I27" s="73" t="str">
        <f t="shared" si="2"/>
        <v xml:space="preserve">    30   Jan 1966  Jan 1996    31.800  154.400   385.5%   5.41%</v>
      </c>
    </row>
    <row r="30" spans="1:9" x14ac:dyDescent="0.3">
      <c r="A30" s="69" t="str">
        <f>REPT(" ",40)</f>
        <v xml:space="preserve">                                        </v>
      </c>
      <c r="B30" s="70" t="s">
        <v>51</v>
      </c>
      <c r="C30" s="69" t="str">
        <f>B30</f>
        <v>mmm yyyy</v>
      </c>
      <c r="D30" s="70" t="s">
        <v>52</v>
      </c>
      <c r="E30" s="69" t="str">
        <f>D30</f>
        <v>##0.000</v>
      </c>
      <c r="F30" s="70" t="s">
        <v>53</v>
      </c>
      <c r="G30" s="70" t="s">
        <v>54</v>
      </c>
      <c r="I30" s="73" t="s">
        <v>76</v>
      </c>
    </row>
    <row r="31" spans="1:9" x14ac:dyDescent="0.3">
      <c r="A31" s="69">
        <v>6</v>
      </c>
      <c r="B31" s="69">
        <v>11</v>
      </c>
      <c r="C31" s="69">
        <v>10</v>
      </c>
      <c r="D31" s="69">
        <v>10</v>
      </c>
      <c r="E31" s="69">
        <v>9</v>
      </c>
      <c r="F31" s="69">
        <v>9</v>
      </c>
      <c r="G31" s="69">
        <v>8</v>
      </c>
      <c r="I31" s="73" t="s">
        <v>77</v>
      </c>
    </row>
    <row r="32" spans="1:9" x14ac:dyDescent="0.3">
      <c r="I32"/>
    </row>
    <row r="33" spans="1:2" x14ac:dyDescent="0.3">
      <c r="A33" s="60" t="s">
        <v>23</v>
      </c>
    </row>
    <row r="34" spans="1:2" x14ac:dyDescent="0.3">
      <c r="A34" s="41" t="s">
        <v>64</v>
      </c>
    </row>
    <row r="35" spans="1:2" x14ac:dyDescent="0.3">
      <c r="A35" s="75" t="s">
        <v>65</v>
      </c>
    </row>
    <row r="36" spans="1:2" x14ac:dyDescent="0.3">
      <c r="A36" s="74" t="s">
        <v>68</v>
      </c>
    </row>
    <row r="38" spans="1:2" x14ac:dyDescent="0.3">
      <c r="A38" s="60" t="s">
        <v>66</v>
      </c>
    </row>
    <row r="39" spans="1:2" x14ac:dyDescent="0.3">
      <c r="A39" s="41" t="s">
        <v>74</v>
      </c>
    </row>
    <row r="40" spans="1:2" x14ac:dyDescent="0.3">
      <c r="A40" s="3">
        <v>1</v>
      </c>
      <c r="B40" s="41" t="s">
        <v>67</v>
      </c>
    </row>
    <row r="41" spans="1:2" x14ac:dyDescent="0.3">
      <c r="A41" s="3">
        <v>2</v>
      </c>
      <c r="B41" s="41" t="s">
        <v>71</v>
      </c>
    </row>
    <row r="42" spans="1:2" x14ac:dyDescent="0.3">
      <c r="A42" s="3">
        <v>3</v>
      </c>
      <c r="B42" s="41" t="s">
        <v>73</v>
      </c>
    </row>
    <row r="43" spans="1:2" x14ac:dyDescent="0.3">
      <c r="A43" s="3">
        <v>4</v>
      </c>
      <c r="B43" s="41" t="s">
        <v>69</v>
      </c>
    </row>
    <row r="45" spans="1:2" x14ac:dyDescent="0.3">
      <c r="A45" s="41" t="s">
        <v>70</v>
      </c>
    </row>
    <row r="46" spans="1:2" x14ac:dyDescent="0.3">
      <c r="A46" s="3">
        <v>2</v>
      </c>
      <c r="B46" s="41" t="s">
        <v>72</v>
      </c>
    </row>
    <row r="47" spans="1:2" x14ac:dyDescent="0.3">
      <c r="A47" s="3">
        <v>3</v>
      </c>
      <c r="B47" s="41" t="s">
        <v>75</v>
      </c>
    </row>
  </sheetData>
  <sheetProtection sheet="1" objects="1" scenarios="1" formatCells="0"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57A0B-DD3D-4D41-897D-E36F52A59507}">
  <dimension ref="A1:I59"/>
  <sheetViews>
    <sheetView workbookViewId="0">
      <pane ySplit="6" topLeftCell="A8" activePane="bottomLeft" state="frozen"/>
      <selection pane="bottomLeft" activeCell="B1" sqref="B1"/>
    </sheetView>
  </sheetViews>
  <sheetFormatPr defaultRowHeight="13.5" x14ac:dyDescent="0.3"/>
  <cols>
    <col min="1" max="1" width="11.921875" customWidth="1"/>
    <col min="2" max="3" width="10.23046875" bestFit="1" customWidth="1"/>
    <col min="8" max="8" width="3.61328125" customWidth="1"/>
    <col min="9" max="9" width="9.23046875" style="73"/>
  </cols>
  <sheetData>
    <row r="1" spans="1:9" x14ac:dyDescent="0.3">
      <c r="A1" s="41" t="s">
        <v>85</v>
      </c>
      <c r="B1" s="76">
        <v>2024</v>
      </c>
      <c r="C1" s="67" t="s">
        <v>84</v>
      </c>
    </row>
    <row r="2" spans="1:9" x14ac:dyDescent="0.3">
      <c r="A2" s="41" t="s">
        <v>48</v>
      </c>
      <c r="B2" s="76">
        <v>12</v>
      </c>
      <c r="C2" s="67" t="s">
        <v>83</v>
      </c>
    </row>
    <row r="3" spans="1:9" x14ac:dyDescent="0.3">
      <c r="A3" s="80"/>
    </row>
    <row r="4" spans="1:9" x14ac:dyDescent="0.3">
      <c r="A4" s="81"/>
      <c r="B4" s="65" t="s">
        <v>90</v>
      </c>
      <c r="C4" s="65"/>
      <c r="D4" s="65"/>
      <c r="E4" s="65"/>
      <c r="F4" s="65"/>
      <c r="G4" s="66"/>
      <c r="I4" s="73" t="str">
        <f>REPT(" ",A42+3)&amp;REPT("-",(SUM(B42:G42)-LEN(B4)-4)/2)&amp;" "&amp;B4&amp;" "&amp;REPT("-",(SUM(B42:G42)-LEN(B4)-4)/2)</f>
        <v xml:space="preserve">         ------ CPI Increase over Specified Nbr of Years ------</v>
      </c>
    </row>
    <row r="5" spans="1:9" x14ac:dyDescent="0.3">
      <c r="A5" s="79" t="s">
        <v>86</v>
      </c>
      <c r="B5" s="61" t="s">
        <v>48</v>
      </c>
      <c r="C5" s="62"/>
      <c r="D5" s="63" t="s">
        <v>49</v>
      </c>
      <c r="E5" s="62"/>
      <c r="F5" s="63" t="s">
        <v>55</v>
      </c>
      <c r="G5" s="62"/>
      <c r="I5" s="73" t="s">
        <v>87</v>
      </c>
    </row>
    <row r="6" spans="1:9" x14ac:dyDescent="0.3">
      <c r="A6" s="72" t="s">
        <v>46</v>
      </c>
      <c r="B6" s="68" t="s">
        <v>60</v>
      </c>
      <c r="C6" s="68" t="s">
        <v>61</v>
      </c>
      <c r="D6" s="68" t="s">
        <v>59</v>
      </c>
      <c r="E6" s="68" t="s">
        <v>62</v>
      </c>
      <c r="F6" s="68" t="s">
        <v>56</v>
      </c>
      <c r="G6" s="55" t="s">
        <v>47</v>
      </c>
      <c r="I6" s="73" t="str">
        <f>RIGHT(A$41&amp;A6,A$42)&amp;RIGHT(A$41&amp;TEXT(B6,B$41),B$42)&amp;RIGHT(A$41&amp;TEXT(C6,C$41),C$42)&amp;RIGHT(A$41&amp;TEXT(D6,D$41),D$42)&amp;RIGHT(A$41&amp;TEXT(E6,E$41),E$42)&amp;RIGHT(A$41&amp;TEXT(F6,F$41),F$42)&amp;RIGHT(A$41&amp;TEXT(G6,G$41),G$42)</f>
        <v xml:space="preserve"> Years     From       To        From      To    Overall  Annual</v>
      </c>
    </row>
    <row r="7" spans="1:9" x14ac:dyDescent="0.3">
      <c r="B7" s="56"/>
      <c r="I7" s="73" t="s">
        <v>63</v>
      </c>
    </row>
    <row r="8" spans="1:9" x14ac:dyDescent="0.3">
      <c r="A8" s="77">
        <v>4</v>
      </c>
      <c r="B8" s="56">
        <f>DATE(B1-A8,B2,1)</f>
        <v>44166</v>
      </c>
      <c r="C8" s="56">
        <f>IF(B8="","",EDATE(B8,A8*12))</f>
        <v>45627</v>
      </c>
      <c r="D8" s="59">
        <f t="shared" ref="D8:D38" si="0">IF(B8="","",VLOOKUP(YEAR(B8),Data,MONTH(B8)+1,FALSE))</f>
        <v>260.47399999999999</v>
      </c>
      <c r="E8" s="59">
        <f t="shared" ref="E8:E38" si="1">IF(B8="","",VLOOKUP(YEAR(C8),Data,MONTH(C8)+1,FALSE))</f>
        <v>315.60500000000002</v>
      </c>
      <c r="F8" s="57">
        <f>IF(B8="","",E8/D8-1)</f>
        <v>0.21165644171779152</v>
      </c>
      <c r="G8" s="58">
        <f>IF(B8="","",(1+F8)^(1/A8)-1)</f>
        <v>4.9167608415191966E-2</v>
      </c>
      <c r="I8" s="73" t="str">
        <f t="shared" ref="I8:I22" si="2">RIGHT(A$41&amp;A8,A$42)&amp;RIGHT(A$41&amp;TEXT(B8,B$41),B$42)&amp;RIGHT(A$41&amp;TEXT(C8,C$41),C$42)&amp;RIGHT(A$41&amp;TEXT(D8,D$41),D$42)&amp;RIGHT(A$41&amp;TEXT(E8,E$41),E$42)&amp;RIGHT(A$41&amp;TEXT(F8,F$41),F$42)&amp;RIGHT(A$41&amp;TEXT(G8,G$41),G$42)</f>
        <v xml:space="preserve">     4   Dec 2020  Dec 2024   260.474  315.605    21.2%   4.92%</v>
      </c>
    </row>
    <row r="9" spans="1:9" x14ac:dyDescent="0.3">
      <c r="A9" s="77">
        <v>35</v>
      </c>
      <c r="B9" s="56">
        <f>IF(B8="","",IF(YEAR(B8)-A9&lt;1913,"",EDATE(B8,-A9*12)))</f>
        <v>31382</v>
      </c>
      <c r="C9" s="56">
        <f t="shared" ref="C9:C22" si="3">IF(B9="","",EDATE(B9,A9*12))</f>
        <v>44166</v>
      </c>
      <c r="D9" s="59">
        <f t="shared" si="0"/>
        <v>109.3</v>
      </c>
      <c r="E9" s="59">
        <f t="shared" si="1"/>
        <v>260.47399999999999</v>
      </c>
      <c r="F9" s="57">
        <f t="shared" ref="F9:F22" si="4">IF(B9="","",E9/D9-1)</f>
        <v>1.3831107044830739</v>
      </c>
      <c r="G9" s="58">
        <f t="shared" ref="G9:G22" si="5">IF(B9="","",(1+F9)^(1/A9)-1)</f>
        <v>2.5121988476054069E-2</v>
      </c>
      <c r="I9" s="73" t="str">
        <f t="shared" si="2"/>
        <v xml:space="preserve">    35   Dec 1985  Dec 2020   109.300  260.474   138.3%   2.51%</v>
      </c>
    </row>
    <row r="10" spans="1:9" x14ac:dyDescent="0.3">
      <c r="A10" s="77">
        <v>17</v>
      </c>
      <c r="B10" s="56">
        <f t="shared" ref="B10:B22" si="6">IF(B9="","",IF(YEAR(B9)-A10&lt;1913,"",EDATE(B9,-A10*12)))</f>
        <v>25173</v>
      </c>
      <c r="C10" s="56">
        <f t="shared" si="3"/>
        <v>31382</v>
      </c>
      <c r="D10" s="59">
        <f t="shared" si="0"/>
        <v>35.5</v>
      </c>
      <c r="E10" s="59">
        <f t="shared" si="1"/>
        <v>109.3</v>
      </c>
      <c r="F10" s="57">
        <f t="shared" si="4"/>
        <v>2.0788732394366196</v>
      </c>
      <c r="G10" s="58">
        <f t="shared" si="5"/>
        <v>6.838782410463673E-2</v>
      </c>
      <c r="I10" s="73" t="str">
        <f t="shared" si="2"/>
        <v xml:space="preserve">    17   Dec 1968  Dec 1985    35.500  109.300   207.9%   6.84%</v>
      </c>
    </row>
    <row r="11" spans="1:9" x14ac:dyDescent="0.3">
      <c r="A11" s="77">
        <v>17</v>
      </c>
      <c r="B11" s="56">
        <f t="shared" si="6"/>
        <v>18963</v>
      </c>
      <c r="C11" s="56">
        <f t="shared" si="3"/>
        <v>25173</v>
      </c>
      <c r="D11" s="59">
        <f t="shared" si="0"/>
        <v>26.5</v>
      </c>
      <c r="E11" s="59">
        <f t="shared" si="1"/>
        <v>35.5</v>
      </c>
      <c r="F11" s="57">
        <f t="shared" si="4"/>
        <v>0.33962264150943389</v>
      </c>
      <c r="G11" s="58">
        <f t="shared" si="5"/>
        <v>1.7348051420724486E-2</v>
      </c>
      <c r="I11" s="73" t="str">
        <f t="shared" si="2"/>
        <v xml:space="preserve">    17   Dec 1951  Dec 1968    26.500   35.500    34.0%   1.73%</v>
      </c>
    </row>
    <row r="12" spans="1:9" x14ac:dyDescent="0.3">
      <c r="A12" s="77">
        <v>11</v>
      </c>
      <c r="B12" s="56">
        <f t="shared" si="6"/>
        <v>14946</v>
      </c>
      <c r="C12" s="56">
        <f t="shared" si="3"/>
        <v>18963</v>
      </c>
      <c r="D12" s="59">
        <f t="shared" si="0"/>
        <v>14.1</v>
      </c>
      <c r="E12" s="59">
        <f t="shared" si="1"/>
        <v>26.5</v>
      </c>
      <c r="F12" s="57">
        <f t="shared" si="4"/>
        <v>0.87943262411347511</v>
      </c>
      <c r="G12" s="58">
        <f t="shared" si="5"/>
        <v>5.9037951658303722E-2</v>
      </c>
      <c r="I12" s="73" t="str">
        <f t="shared" si="2"/>
        <v xml:space="preserve">    11   Dec 1940  Dec 1951    14.100   26.500    87.9%   5.90%</v>
      </c>
    </row>
    <row r="13" spans="1:9" x14ac:dyDescent="0.3">
      <c r="A13" s="77">
        <v>21</v>
      </c>
      <c r="B13" s="56">
        <f t="shared" si="6"/>
        <v>7275</v>
      </c>
      <c r="C13" s="56">
        <f t="shared" si="3"/>
        <v>14946</v>
      </c>
      <c r="D13" s="59">
        <f t="shared" si="0"/>
        <v>18.899999999999999</v>
      </c>
      <c r="E13" s="59">
        <f t="shared" si="1"/>
        <v>14.1</v>
      </c>
      <c r="F13" s="57">
        <f t="shared" si="4"/>
        <v>-0.25396825396825395</v>
      </c>
      <c r="G13" s="58">
        <f t="shared" si="5"/>
        <v>-1.3854892977537059E-2</v>
      </c>
      <c r="I13" s="73" t="str">
        <f t="shared" si="2"/>
        <v xml:space="preserve">    21   Dec 1919  Dec 1940    18.900   14.100   -25.4%  -1.39%</v>
      </c>
    </row>
    <row r="14" spans="1:9" x14ac:dyDescent="0.3">
      <c r="A14" s="77">
        <v>6</v>
      </c>
      <c r="B14" s="56">
        <f t="shared" si="6"/>
        <v>5084</v>
      </c>
      <c r="C14" s="56">
        <f t="shared" si="3"/>
        <v>7275</v>
      </c>
      <c r="D14" s="59">
        <f t="shared" si="0"/>
        <v>10</v>
      </c>
      <c r="E14" s="59">
        <f t="shared" si="1"/>
        <v>18.899999999999999</v>
      </c>
      <c r="F14" s="57">
        <f t="shared" si="4"/>
        <v>0.8899999999999999</v>
      </c>
      <c r="G14" s="58">
        <f t="shared" si="5"/>
        <v>0.1119287701748557</v>
      </c>
      <c r="I14" s="73" t="str">
        <f t="shared" si="2"/>
        <v xml:space="preserve">     6   Dec 1913  Dec 1919    10.000   18.900    89.0%  11.19%</v>
      </c>
    </row>
    <row r="15" spans="1:9" x14ac:dyDescent="0.3">
      <c r="A15" s="77">
        <v>6</v>
      </c>
      <c r="B15" s="56" t="str">
        <f t="shared" si="6"/>
        <v/>
      </c>
      <c r="C15" s="56" t="str">
        <f t="shared" si="3"/>
        <v/>
      </c>
      <c r="D15" s="59" t="str">
        <f t="shared" si="0"/>
        <v/>
      </c>
      <c r="E15" s="59" t="str">
        <f t="shared" si="1"/>
        <v/>
      </c>
      <c r="F15" s="57" t="str">
        <f t="shared" si="4"/>
        <v/>
      </c>
      <c r="G15" s="58" t="str">
        <f t="shared" si="5"/>
        <v/>
      </c>
      <c r="I15" s="73" t="str">
        <f t="shared" si="2"/>
        <v xml:space="preserve">     6                                                         </v>
      </c>
    </row>
    <row r="16" spans="1:9" x14ac:dyDescent="0.3">
      <c r="A16" s="77">
        <f t="shared" ref="A10:A22" si="7">A15</f>
        <v>6</v>
      </c>
      <c r="B16" s="56" t="str">
        <f t="shared" si="6"/>
        <v/>
      </c>
      <c r="C16" s="56" t="str">
        <f t="shared" si="3"/>
        <v/>
      </c>
      <c r="D16" s="59" t="str">
        <f t="shared" si="0"/>
        <v/>
      </c>
      <c r="E16" s="59" t="str">
        <f t="shared" si="1"/>
        <v/>
      </c>
      <c r="F16" s="57" t="str">
        <f t="shared" si="4"/>
        <v/>
      </c>
      <c r="G16" s="58" t="str">
        <f t="shared" si="5"/>
        <v/>
      </c>
      <c r="I16" s="73" t="str">
        <f t="shared" si="2"/>
        <v xml:space="preserve">     6                                                         </v>
      </c>
    </row>
    <row r="17" spans="1:9" x14ac:dyDescent="0.3">
      <c r="A17" s="77">
        <f t="shared" si="7"/>
        <v>6</v>
      </c>
      <c r="B17" s="56" t="str">
        <f t="shared" si="6"/>
        <v/>
      </c>
      <c r="C17" s="56" t="str">
        <f t="shared" si="3"/>
        <v/>
      </c>
      <c r="D17" s="59" t="str">
        <f t="shared" si="0"/>
        <v/>
      </c>
      <c r="E17" s="59" t="str">
        <f t="shared" si="1"/>
        <v/>
      </c>
      <c r="F17" s="57" t="str">
        <f t="shared" si="4"/>
        <v/>
      </c>
      <c r="G17" s="58" t="str">
        <f t="shared" si="5"/>
        <v/>
      </c>
      <c r="I17" s="73" t="str">
        <f t="shared" si="2"/>
        <v xml:space="preserve">     6                                                         </v>
      </c>
    </row>
    <row r="18" spans="1:9" x14ac:dyDescent="0.3">
      <c r="A18" s="77">
        <f t="shared" si="7"/>
        <v>6</v>
      </c>
      <c r="B18" s="56" t="str">
        <f t="shared" si="6"/>
        <v/>
      </c>
      <c r="C18" s="56" t="str">
        <f t="shared" si="3"/>
        <v/>
      </c>
      <c r="D18" s="59" t="str">
        <f t="shared" si="0"/>
        <v/>
      </c>
      <c r="E18" s="59" t="str">
        <f t="shared" si="1"/>
        <v/>
      </c>
      <c r="F18" s="57" t="str">
        <f t="shared" si="4"/>
        <v/>
      </c>
      <c r="G18" s="58" t="str">
        <f t="shared" si="5"/>
        <v/>
      </c>
      <c r="I18" s="73" t="str">
        <f t="shared" si="2"/>
        <v xml:space="preserve">     6                                                         </v>
      </c>
    </row>
    <row r="19" spans="1:9" x14ac:dyDescent="0.3">
      <c r="A19" s="77">
        <f t="shared" si="7"/>
        <v>6</v>
      </c>
      <c r="B19" s="56" t="str">
        <f t="shared" si="6"/>
        <v/>
      </c>
      <c r="C19" s="56" t="str">
        <f t="shared" si="3"/>
        <v/>
      </c>
      <c r="D19" s="59" t="str">
        <f t="shared" si="0"/>
        <v/>
      </c>
      <c r="E19" s="59" t="str">
        <f t="shared" si="1"/>
        <v/>
      </c>
      <c r="F19" s="57" t="str">
        <f t="shared" si="4"/>
        <v/>
      </c>
      <c r="G19" s="58" t="str">
        <f t="shared" si="5"/>
        <v/>
      </c>
      <c r="I19" s="73" t="str">
        <f t="shared" si="2"/>
        <v xml:space="preserve">     6                                                         </v>
      </c>
    </row>
    <row r="20" spans="1:9" x14ac:dyDescent="0.3">
      <c r="A20" s="77">
        <f t="shared" si="7"/>
        <v>6</v>
      </c>
      <c r="B20" s="56" t="str">
        <f t="shared" si="6"/>
        <v/>
      </c>
      <c r="C20" s="56" t="str">
        <f t="shared" si="3"/>
        <v/>
      </c>
      <c r="D20" s="59" t="str">
        <f t="shared" si="0"/>
        <v/>
      </c>
      <c r="E20" s="59" t="str">
        <f t="shared" si="1"/>
        <v/>
      </c>
      <c r="F20" s="57" t="str">
        <f t="shared" si="4"/>
        <v/>
      </c>
      <c r="G20" s="58" t="str">
        <f t="shared" si="5"/>
        <v/>
      </c>
      <c r="I20" s="73" t="str">
        <f t="shared" si="2"/>
        <v xml:space="preserve">     6                                                         </v>
      </c>
    </row>
    <row r="21" spans="1:9" x14ac:dyDescent="0.3">
      <c r="A21" s="77">
        <f t="shared" si="7"/>
        <v>6</v>
      </c>
      <c r="B21" s="56" t="str">
        <f t="shared" si="6"/>
        <v/>
      </c>
      <c r="C21" s="56" t="str">
        <f t="shared" si="3"/>
        <v/>
      </c>
      <c r="D21" s="59" t="str">
        <f t="shared" si="0"/>
        <v/>
      </c>
      <c r="E21" s="59" t="str">
        <f t="shared" si="1"/>
        <v/>
      </c>
      <c r="F21" s="57" t="str">
        <f t="shared" si="4"/>
        <v/>
      </c>
      <c r="G21" s="58" t="str">
        <f t="shared" si="5"/>
        <v/>
      </c>
      <c r="I21" s="73" t="str">
        <f t="shared" si="2"/>
        <v xml:space="preserve">     6                                                         </v>
      </c>
    </row>
    <row r="22" spans="1:9" x14ac:dyDescent="0.3">
      <c r="A22" s="77">
        <f t="shared" si="7"/>
        <v>6</v>
      </c>
      <c r="B22" s="56" t="str">
        <f t="shared" si="6"/>
        <v/>
      </c>
      <c r="C22" s="56" t="str">
        <f t="shared" si="3"/>
        <v/>
      </c>
      <c r="D22" s="59" t="str">
        <f t="shared" si="0"/>
        <v/>
      </c>
      <c r="E22" s="59" t="str">
        <f t="shared" si="1"/>
        <v/>
      </c>
      <c r="F22" s="57" t="str">
        <f t="shared" si="4"/>
        <v/>
      </c>
      <c r="G22" s="58" t="str">
        <f t="shared" si="5"/>
        <v/>
      </c>
      <c r="I22" s="73" t="str">
        <f t="shared" si="2"/>
        <v xml:space="preserve">     6                                                         </v>
      </c>
    </row>
    <row r="23" spans="1:9" x14ac:dyDescent="0.3">
      <c r="A23" s="77">
        <f t="shared" ref="A23:A38" si="8">A22</f>
        <v>6</v>
      </c>
      <c r="B23" s="56" t="str">
        <f t="shared" ref="B23:B38" si="9">IF(B22="","",IF(YEAR(B22)-A23&lt;1913,"",EDATE(B22,-A23*12)))</f>
        <v/>
      </c>
      <c r="C23" s="56" t="str">
        <f t="shared" ref="C23:C38" si="10">IF(B23="","",EDATE(B23,A23*12))</f>
        <v/>
      </c>
      <c r="D23" s="59" t="str">
        <f t="shared" si="0"/>
        <v/>
      </c>
      <c r="E23" s="59" t="str">
        <f t="shared" si="1"/>
        <v/>
      </c>
      <c r="F23" s="57" t="str">
        <f t="shared" ref="F23:F38" si="11">IF(B23="","",E23/D23-1)</f>
        <v/>
      </c>
      <c r="G23" s="58" t="str">
        <f t="shared" ref="G23:G38" si="12">IF(B23="","",(1+F23)^(1/A23)-1)</f>
        <v/>
      </c>
      <c r="I23" s="73" t="str">
        <f t="shared" ref="I23:I38" si="13">RIGHT(A$41&amp;A23,A$42)&amp;RIGHT(A$41&amp;TEXT(B23,B$41),B$42)&amp;RIGHT(A$41&amp;TEXT(C23,C$41),C$42)&amp;RIGHT(A$41&amp;TEXT(D23,D$41),D$42)&amp;RIGHT(A$41&amp;TEXT(E23,E$41),E$42)&amp;RIGHT(A$41&amp;TEXT(F23,F$41),F$42)&amp;RIGHT(A$41&amp;TEXT(G23,G$41),G$42)</f>
        <v xml:space="preserve">     6                                                         </v>
      </c>
    </row>
    <row r="24" spans="1:9" x14ac:dyDescent="0.3">
      <c r="A24" s="77">
        <f t="shared" si="8"/>
        <v>6</v>
      </c>
      <c r="B24" s="56" t="str">
        <f t="shared" si="9"/>
        <v/>
      </c>
      <c r="C24" s="56" t="str">
        <f t="shared" si="10"/>
        <v/>
      </c>
      <c r="D24" s="59" t="str">
        <f t="shared" si="0"/>
        <v/>
      </c>
      <c r="E24" s="59" t="str">
        <f t="shared" si="1"/>
        <v/>
      </c>
      <c r="F24" s="57" t="str">
        <f t="shared" si="11"/>
        <v/>
      </c>
      <c r="G24" s="58" t="str">
        <f t="shared" si="12"/>
        <v/>
      </c>
      <c r="I24" s="73" t="str">
        <f t="shared" si="13"/>
        <v xml:space="preserve">     6                                                         </v>
      </c>
    </row>
    <row r="25" spans="1:9" x14ac:dyDescent="0.3">
      <c r="A25" s="77">
        <f t="shared" si="8"/>
        <v>6</v>
      </c>
      <c r="B25" s="56" t="str">
        <f t="shared" si="9"/>
        <v/>
      </c>
      <c r="C25" s="56" t="str">
        <f t="shared" si="10"/>
        <v/>
      </c>
      <c r="D25" s="59" t="str">
        <f t="shared" si="0"/>
        <v/>
      </c>
      <c r="E25" s="59" t="str">
        <f t="shared" si="1"/>
        <v/>
      </c>
      <c r="F25" s="57" t="str">
        <f t="shared" si="11"/>
        <v/>
      </c>
      <c r="G25" s="58" t="str">
        <f t="shared" si="12"/>
        <v/>
      </c>
      <c r="I25" s="73" t="str">
        <f t="shared" si="13"/>
        <v xml:space="preserve">     6                                                         </v>
      </c>
    </row>
    <row r="26" spans="1:9" x14ac:dyDescent="0.3">
      <c r="A26" s="77">
        <f t="shared" si="8"/>
        <v>6</v>
      </c>
      <c r="B26" s="56" t="str">
        <f t="shared" si="9"/>
        <v/>
      </c>
      <c r="C26" s="56" t="str">
        <f t="shared" si="10"/>
        <v/>
      </c>
      <c r="D26" s="59" t="str">
        <f t="shared" si="0"/>
        <v/>
      </c>
      <c r="E26" s="59" t="str">
        <f t="shared" si="1"/>
        <v/>
      </c>
      <c r="F26" s="57" t="str">
        <f t="shared" si="11"/>
        <v/>
      </c>
      <c r="G26" s="58" t="str">
        <f t="shared" si="12"/>
        <v/>
      </c>
      <c r="I26" s="73" t="str">
        <f t="shared" si="13"/>
        <v xml:space="preserve">     6                                                         </v>
      </c>
    </row>
    <row r="27" spans="1:9" x14ac:dyDescent="0.3">
      <c r="A27" s="77">
        <f t="shared" si="8"/>
        <v>6</v>
      </c>
      <c r="B27" s="56" t="str">
        <f t="shared" si="9"/>
        <v/>
      </c>
      <c r="C27" s="56" t="str">
        <f t="shared" si="10"/>
        <v/>
      </c>
      <c r="D27" s="59" t="str">
        <f t="shared" si="0"/>
        <v/>
      </c>
      <c r="E27" s="59" t="str">
        <f t="shared" si="1"/>
        <v/>
      </c>
      <c r="F27" s="57" t="str">
        <f t="shared" si="11"/>
        <v/>
      </c>
      <c r="G27" s="58" t="str">
        <f t="shared" si="12"/>
        <v/>
      </c>
      <c r="I27" s="73" t="str">
        <f t="shared" si="13"/>
        <v xml:space="preserve">     6                                                         </v>
      </c>
    </row>
    <row r="28" spans="1:9" x14ac:dyDescent="0.3">
      <c r="A28" s="77">
        <f t="shared" si="8"/>
        <v>6</v>
      </c>
      <c r="B28" s="56" t="str">
        <f t="shared" si="9"/>
        <v/>
      </c>
      <c r="C28" s="56" t="str">
        <f t="shared" si="10"/>
        <v/>
      </c>
      <c r="D28" s="59" t="str">
        <f t="shared" si="0"/>
        <v/>
      </c>
      <c r="E28" s="59" t="str">
        <f t="shared" si="1"/>
        <v/>
      </c>
      <c r="F28" s="57" t="str">
        <f t="shared" si="11"/>
        <v/>
      </c>
      <c r="G28" s="58" t="str">
        <f t="shared" si="12"/>
        <v/>
      </c>
      <c r="I28" s="73" t="str">
        <f t="shared" si="13"/>
        <v xml:space="preserve">     6                                                         </v>
      </c>
    </row>
    <row r="29" spans="1:9" x14ac:dyDescent="0.3">
      <c r="A29" s="77">
        <f t="shared" si="8"/>
        <v>6</v>
      </c>
      <c r="B29" s="56" t="str">
        <f t="shared" si="9"/>
        <v/>
      </c>
      <c r="C29" s="56" t="str">
        <f t="shared" si="10"/>
        <v/>
      </c>
      <c r="D29" s="59" t="str">
        <f t="shared" si="0"/>
        <v/>
      </c>
      <c r="E29" s="59" t="str">
        <f t="shared" si="1"/>
        <v/>
      </c>
      <c r="F29" s="57" t="str">
        <f t="shared" si="11"/>
        <v/>
      </c>
      <c r="G29" s="58" t="str">
        <f t="shared" si="12"/>
        <v/>
      </c>
      <c r="I29" s="73" t="str">
        <f t="shared" si="13"/>
        <v xml:space="preserve">     6                                                         </v>
      </c>
    </row>
    <row r="30" spans="1:9" x14ac:dyDescent="0.3">
      <c r="A30" s="77">
        <f t="shared" si="8"/>
        <v>6</v>
      </c>
      <c r="B30" s="56" t="str">
        <f t="shared" si="9"/>
        <v/>
      </c>
      <c r="C30" s="56" t="str">
        <f t="shared" si="10"/>
        <v/>
      </c>
      <c r="D30" s="59" t="str">
        <f t="shared" si="0"/>
        <v/>
      </c>
      <c r="E30" s="59" t="str">
        <f t="shared" si="1"/>
        <v/>
      </c>
      <c r="F30" s="57" t="str">
        <f t="shared" si="11"/>
        <v/>
      </c>
      <c r="G30" s="58" t="str">
        <f t="shared" si="12"/>
        <v/>
      </c>
      <c r="I30" s="73" t="str">
        <f t="shared" si="13"/>
        <v xml:space="preserve">     6                                                         </v>
      </c>
    </row>
    <row r="31" spans="1:9" x14ac:dyDescent="0.3">
      <c r="A31" s="77">
        <f t="shared" si="8"/>
        <v>6</v>
      </c>
      <c r="B31" s="56" t="str">
        <f t="shared" si="9"/>
        <v/>
      </c>
      <c r="C31" s="56" t="str">
        <f t="shared" si="10"/>
        <v/>
      </c>
      <c r="D31" s="59" t="str">
        <f t="shared" si="0"/>
        <v/>
      </c>
      <c r="E31" s="59" t="str">
        <f t="shared" si="1"/>
        <v/>
      </c>
      <c r="F31" s="57" t="str">
        <f t="shared" si="11"/>
        <v/>
      </c>
      <c r="G31" s="58" t="str">
        <f t="shared" si="12"/>
        <v/>
      </c>
      <c r="I31" s="73" t="str">
        <f t="shared" si="13"/>
        <v xml:space="preserve">     6                                                         </v>
      </c>
    </row>
    <row r="32" spans="1:9" x14ac:dyDescent="0.3">
      <c r="A32" s="77">
        <f t="shared" si="8"/>
        <v>6</v>
      </c>
      <c r="B32" s="56" t="str">
        <f t="shared" si="9"/>
        <v/>
      </c>
      <c r="C32" s="56" t="str">
        <f t="shared" si="10"/>
        <v/>
      </c>
      <c r="D32" s="59" t="str">
        <f t="shared" si="0"/>
        <v/>
      </c>
      <c r="E32" s="59" t="str">
        <f t="shared" si="1"/>
        <v/>
      </c>
      <c r="F32" s="57" t="str">
        <f t="shared" si="11"/>
        <v/>
      </c>
      <c r="G32" s="58" t="str">
        <f t="shared" si="12"/>
        <v/>
      </c>
      <c r="I32" s="73" t="str">
        <f t="shared" si="13"/>
        <v xml:space="preserve">     6                                                         </v>
      </c>
    </row>
    <row r="33" spans="1:9" x14ac:dyDescent="0.3">
      <c r="A33" s="77">
        <f t="shared" si="8"/>
        <v>6</v>
      </c>
      <c r="B33" s="56" t="str">
        <f t="shared" si="9"/>
        <v/>
      </c>
      <c r="C33" s="56" t="str">
        <f t="shared" si="10"/>
        <v/>
      </c>
      <c r="D33" s="59" t="str">
        <f t="shared" si="0"/>
        <v/>
      </c>
      <c r="E33" s="59" t="str">
        <f t="shared" si="1"/>
        <v/>
      </c>
      <c r="F33" s="57" t="str">
        <f t="shared" si="11"/>
        <v/>
      </c>
      <c r="G33" s="58" t="str">
        <f t="shared" si="12"/>
        <v/>
      </c>
      <c r="I33" s="73" t="str">
        <f t="shared" si="13"/>
        <v xml:space="preserve">     6                                                         </v>
      </c>
    </row>
    <row r="34" spans="1:9" x14ac:dyDescent="0.3">
      <c r="A34" s="77">
        <f t="shared" si="8"/>
        <v>6</v>
      </c>
      <c r="B34" s="56" t="str">
        <f t="shared" si="9"/>
        <v/>
      </c>
      <c r="C34" s="56" t="str">
        <f t="shared" si="10"/>
        <v/>
      </c>
      <c r="D34" s="59" t="str">
        <f t="shared" si="0"/>
        <v/>
      </c>
      <c r="E34" s="59" t="str">
        <f t="shared" si="1"/>
        <v/>
      </c>
      <c r="F34" s="57" t="str">
        <f t="shared" si="11"/>
        <v/>
      </c>
      <c r="G34" s="58" t="str">
        <f t="shared" si="12"/>
        <v/>
      </c>
      <c r="I34" s="73" t="str">
        <f t="shared" si="13"/>
        <v xml:space="preserve">     6                                                         </v>
      </c>
    </row>
    <row r="35" spans="1:9" x14ac:dyDescent="0.3">
      <c r="A35" s="77">
        <f t="shared" si="8"/>
        <v>6</v>
      </c>
      <c r="B35" s="56" t="str">
        <f t="shared" si="9"/>
        <v/>
      </c>
      <c r="C35" s="56" t="str">
        <f t="shared" si="10"/>
        <v/>
      </c>
      <c r="D35" s="59" t="str">
        <f t="shared" si="0"/>
        <v/>
      </c>
      <c r="E35" s="59" t="str">
        <f t="shared" si="1"/>
        <v/>
      </c>
      <c r="F35" s="57" t="str">
        <f t="shared" si="11"/>
        <v/>
      </c>
      <c r="G35" s="58" t="str">
        <f t="shared" si="12"/>
        <v/>
      </c>
      <c r="I35" s="73" t="str">
        <f t="shared" si="13"/>
        <v xml:space="preserve">     6                                                         </v>
      </c>
    </row>
    <row r="36" spans="1:9" x14ac:dyDescent="0.3">
      <c r="A36" s="77">
        <f t="shared" si="8"/>
        <v>6</v>
      </c>
      <c r="B36" s="56" t="str">
        <f t="shared" si="9"/>
        <v/>
      </c>
      <c r="C36" s="56" t="str">
        <f t="shared" si="10"/>
        <v/>
      </c>
      <c r="D36" s="59" t="str">
        <f t="shared" si="0"/>
        <v/>
      </c>
      <c r="E36" s="59" t="str">
        <f t="shared" si="1"/>
        <v/>
      </c>
      <c r="F36" s="57" t="str">
        <f t="shared" si="11"/>
        <v/>
      </c>
      <c r="G36" s="58" t="str">
        <f t="shared" si="12"/>
        <v/>
      </c>
      <c r="I36" s="73" t="str">
        <f t="shared" si="13"/>
        <v xml:space="preserve">     6                                                         </v>
      </c>
    </row>
    <row r="37" spans="1:9" x14ac:dyDescent="0.3">
      <c r="A37" s="77">
        <f t="shared" si="8"/>
        <v>6</v>
      </c>
      <c r="B37" s="56" t="str">
        <f t="shared" si="9"/>
        <v/>
      </c>
      <c r="C37" s="56" t="str">
        <f t="shared" si="10"/>
        <v/>
      </c>
      <c r="D37" s="59" t="str">
        <f t="shared" si="0"/>
        <v/>
      </c>
      <c r="E37" s="59" t="str">
        <f t="shared" si="1"/>
        <v/>
      </c>
      <c r="F37" s="57" t="str">
        <f t="shared" si="11"/>
        <v/>
      </c>
      <c r="G37" s="58" t="str">
        <f t="shared" si="12"/>
        <v/>
      </c>
      <c r="I37" s="73" t="str">
        <f t="shared" si="13"/>
        <v xml:space="preserve">     6                                                         </v>
      </c>
    </row>
    <row r="38" spans="1:9" x14ac:dyDescent="0.3">
      <c r="A38" s="77">
        <f t="shared" si="8"/>
        <v>6</v>
      </c>
      <c r="B38" s="56" t="str">
        <f t="shared" si="9"/>
        <v/>
      </c>
      <c r="C38" s="56" t="str">
        <f t="shared" si="10"/>
        <v/>
      </c>
      <c r="D38" s="59" t="str">
        <f t="shared" si="0"/>
        <v/>
      </c>
      <c r="E38" s="59" t="str">
        <f t="shared" si="1"/>
        <v/>
      </c>
      <c r="F38" s="57" t="str">
        <f t="shared" si="11"/>
        <v/>
      </c>
      <c r="G38" s="58" t="str">
        <f t="shared" si="12"/>
        <v/>
      </c>
      <c r="I38" s="73" t="str">
        <f t="shared" si="13"/>
        <v xml:space="preserve">     6                                                         </v>
      </c>
    </row>
    <row r="41" spans="1:9" x14ac:dyDescent="0.3">
      <c r="A41" s="69" t="str">
        <f>REPT(" ",40)</f>
        <v xml:space="preserve">                                        </v>
      </c>
      <c r="B41" s="70" t="s">
        <v>51</v>
      </c>
      <c r="C41" s="69" t="str">
        <f>B41</f>
        <v>mmm yyyy</v>
      </c>
      <c r="D41" s="70" t="s">
        <v>52</v>
      </c>
      <c r="E41" s="69" t="str">
        <f>D41</f>
        <v>##0.000</v>
      </c>
      <c r="F41" s="70" t="s">
        <v>53</v>
      </c>
      <c r="G41" s="70" t="s">
        <v>54</v>
      </c>
      <c r="I41" s="73" t="s">
        <v>76</v>
      </c>
    </row>
    <row r="42" spans="1:9" x14ac:dyDescent="0.3">
      <c r="A42" s="69">
        <v>6</v>
      </c>
      <c r="B42" s="69">
        <v>11</v>
      </c>
      <c r="C42" s="69">
        <v>10</v>
      </c>
      <c r="D42" s="69">
        <v>10</v>
      </c>
      <c r="E42" s="69">
        <v>9</v>
      </c>
      <c r="F42" s="69">
        <v>9</v>
      </c>
      <c r="G42" s="69">
        <v>8</v>
      </c>
      <c r="I42" s="73" t="s">
        <v>77</v>
      </c>
    </row>
    <row r="43" spans="1:9" x14ac:dyDescent="0.3">
      <c r="I43"/>
    </row>
    <row r="44" spans="1:9" x14ac:dyDescent="0.3">
      <c r="A44" s="60" t="s">
        <v>88</v>
      </c>
    </row>
    <row r="45" spans="1:9" x14ac:dyDescent="0.3">
      <c r="A45" t="s">
        <v>89</v>
      </c>
      <c r="I45"/>
    </row>
    <row r="46" spans="1:9" x14ac:dyDescent="0.3">
      <c r="A46" t="s">
        <v>91</v>
      </c>
      <c r="I46"/>
    </row>
    <row r="47" spans="1:9" x14ac:dyDescent="0.3">
      <c r="A47" t="s">
        <v>93</v>
      </c>
      <c r="I47"/>
    </row>
    <row r="48" spans="1:9" x14ac:dyDescent="0.3">
      <c r="A48" t="s">
        <v>92</v>
      </c>
      <c r="I48"/>
    </row>
    <row r="49" spans="9:9" x14ac:dyDescent="0.3">
      <c r="I49"/>
    </row>
    <row r="50" spans="9:9" x14ac:dyDescent="0.3">
      <c r="I50"/>
    </row>
    <row r="51" spans="9:9" x14ac:dyDescent="0.3">
      <c r="I51"/>
    </row>
    <row r="52" spans="9:9" x14ac:dyDescent="0.3">
      <c r="I52"/>
    </row>
    <row r="53" spans="9:9" x14ac:dyDescent="0.3">
      <c r="I53"/>
    </row>
    <row r="54" spans="9:9" x14ac:dyDescent="0.3">
      <c r="I54"/>
    </row>
    <row r="55" spans="9:9" x14ac:dyDescent="0.3">
      <c r="I55"/>
    </row>
    <row r="56" spans="9:9" x14ac:dyDescent="0.3">
      <c r="I56"/>
    </row>
    <row r="57" spans="9:9" x14ac:dyDescent="0.3">
      <c r="I57"/>
    </row>
    <row r="58" spans="9:9" x14ac:dyDescent="0.3">
      <c r="I58"/>
    </row>
    <row r="59" spans="9:9" x14ac:dyDescent="0.3">
      <c r="I59"/>
    </row>
  </sheetData>
  <sheetProtection sheet="1" formatCells="0" formatColumns="0" formatRows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5"/>
  <sheetViews>
    <sheetView topLeftCell="A6" workbookViewId="0">
      <selection activeCell="B36" sqref="B36"/>
    </sheetView>
  </sheetViews>
  <sheetFormatPr defaultRowHeight="13.5" x14ac:dyDescent="0.3"/>
  <cols>
    <col min="1" max="1" width="9" style="1"/>
  </cols>
  <sheetData>
    <row r="1" spans="1:3" x14ac:dyDescent="0.3">
      <c r="A1" s="1">
        <v>41222</v>
      </c>
      <c r="B1" t="s">
        <v>19</v>
      </c>
    </row>
    <row r="2" spans="1:3" x14ac:dyDescent="0.3">
      <c r="B2" t="s">
        <v>23</v>
      </c>
    </row>
    <row r="3" spans="1:3" x14ac:dyDescent="0.3">
      <c r="C3" t="s">
        <v>24</v>
      </c>
    </row>
    <row r="4" spans="1:3" x14ac:dyDescent="0.3">
      <c r="C4" t="s">
        <v>25</v>
      </c>
    </row>
    <row r="5" spans="1:3" x14ac:dyDescent="0.3">
      <c r="C5" t="s">
        <v>26</v>
      </c>
    </row>
    <row r="7" spans="1:3" x14ac:dyDescent="0.3">
      <c r="B7" t="s">
        <v>20</v>
      </c>
    </row>
    <row r="8" spans="1:3" x14ac:dyDescent="0.3">
      <c r="B8" t="s">
        <v>21</v>
      </c>
    </row>
    <row r="9" spans="1:3" x14ac:dyDescent="0.3">
      <c r="B9" t="s">
        <v>22</v>
      </c>
    </row>
    <row r="11" spans="1:3" x14ac:dyDescent="0.3">
      <c r="A11" s="1">
        <v>41223</v>
      </c>
      <c r="B11" t="s">
        <v>27</v>
      </c>
    </row>
    <row r="12" spans="1:3" x14ac:dyDescent="0.3">
      <c r="A12" s="1">
        <v>41230</v>
      </c>
      <c r="B12" t="s">
        <v>30</v>
      </c>
    </row>
    <row r="13" spans="1:3" x14ac:dyDescent="0.3">
      <c r="A13" s="1">
        <v>41655</v>
      </c>
      <c r="B13" t="s">
        <v>31</v>
      </c>
    </row>
    <row r="14" spans="1:3" x14ac:dyDescent="0.3">
      <c r="A14" s="1">
        <v>42027</v>
      </c>
      <c r="B14" t="s">
        <v>33</v>
      </c>
    </row>
    <row r="15" spans="1:3" x14ac:dyDescent="0.3">
      <c r="B15" s="42" t="s">
        <v>38</v>
      </c>
    </row>
    <row r="16" spans="1:3" x14ac:dyDescent="0.3">
      <c r="A16" s="1">
        <v>42027</v>
      </c>
      <c r="B16" t="s">
        <v>32</v>
      </c>
    </row>
    <row r="17" spans="1:3" x14ac:dyDescent="0.3">
      <c r="A17" s="1">
        <v>42399</v>
      </c>
      <c r="B17" t="s">
        <v>34</v>
      </c>
    </row>
    <row r="18" spans="1:3" x14ac:dyDescent="0.3">
      <c r="A18" s="1">
        <v>42785</v>
      </c>
      <c r="B18" t="s">
        <v>35</v>
      </c>
    </row>
    <row r="19" spans="1:3" x14ac:dyDescent="0.3">
      <c r="A19" s="1">
        <v>43148</v>
      </c>
      <c r="B19" t="s">
        <v>36</v>
      </c>
    </row>
    <row r="20" spans="1:3" x14ac:dyDescent="0.3">
      <c r="A20" s="1">
        <v>43476</v>
      </c>
      <c r="B20" s="41" t="s">
        <v>37</v>
      </c>
    </row>
    <row r="21" spans="1:3" x14ac:dyDescent="0.3">
      <c r="B21" s="41" t="s">
        <v>39</v>
      </c>
    </row>
    <row r="22" spans="1:3" x14ac:dyDescent="0.3">
      <c r="A22" s="1">
        <v>43844</v>
      </c>
      <c r="B22" s="41" t="s">
        <v>40</v>
      </c>
    </row>
    <row r="23" spans="1:3" x14ac:dyDescent="0.3">
      <c r="A23" s="1">
        <v>44213</v>
      </c>
      <c r="B23" s="41" t="s">
        <v>41</v>
      </c>
    </row>
    <row r="24" spans="1:3" x14ac:dyDescent="0.3">
      <c r="A24" s="1">
        <v>44573</v>
      </c>
      <c r="B24" s="41" t="s">
        <v>42</v>
      </c>
    </row>
    <row r="25" spans="1:3" x14ac:dyDescent="0.3">
      <c r="B25" s="41" t="s">
        <v>43</v>
      </c>
    </row>
    <row r="26" spans="1:3" x14ac:dyDescent="0.3">
      <c r="B26" s="41" t="s">
        <v>44</v>
      </c>
    </row>
    <row r="27" spans="1:3" x14ac:dyDescent="0.3">
      <c r="A27" s="1">
        <v>44944</v>
      </c>
      <c r="B27" s="41" t="s">
        <v>45</v>
      </c>
    </row>
    <row r="28" spans="1:3" x14ac:dyDescent="0.3">
      <c r="A28" s="1">
        <v>45193</v>
      </c>
      <c r="B28" s="41" t="s">
        <v>78</v>
      </c>
    </row>
    <row r="29" spans="1:3" x14ac:dyDescent="0.3">
      <c r="C29" s="41" t="s">
        <v>79</v>
      </c>
    </row>
    <row r="30" spans="1:3" x14ac:dyDescent="0.3">
      <c r="B30" s="41" t="s">
        <v>96</v>
      </c>
    </row>
    <row r="31" spans="1:3" x14ac:dyDescent="0.3">
      <c r="A31" s="1">
        <v>45304</v>
      </c>
      <c r="B31" s="41" t="s">
        <v>80</v>
      </c>
    </row>
    <row r="32" spans="1:3" x14ac:dyDescent="0.3">
      <c r="A32" s="1">
        <v>45673</v>
      </c>
      <c r="B32" s="41" t="s">
        <v>95</v>
      </c>
    </row>
    <row r="33" spans="2:3" x14ac:dyDescent="0.3">
      <c r="B33" s="41" t="s">
        <v>94</v>
      </c>
    </row>
    <row r="34" spans="2:3" x14ac:dyDescent="0.3">
      <c r="B34" s="41"/>
      <c r="C34" s="78" t="s">
        <v>82</v>
      </c>
    </row>
    <row r="35" spans="2:3" x14ac:dyDescent="0.3">
      <c r="B35" s="41" t="s">
        <v>81</v>
      </c>
    </row>
  </sheetData>
  <phoneticPr fontId="3" type="noConversion"/>
  <hyperlinks>
    <hyperlink ref="B15" r:id="rId1" display="Consumer Price Index History Table on bls.gov" xr:uid="{00000000-0004-0000-0100-000000000000}"/>
    <hyperlink ref="C34" r:id="rId2" xr:uid="{35B538DD-68BF-4E44-9A3C-12DBEB8EDC51}"/>
  </hyperlinks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CPIU1913</vt:lpstr>
      <vt:lpstr>Summary</vt:lpstr>
      <vt:lpstr>Interval</vt:lpstr>
      <vt:lpstr>Log</vt:lpstr>
      <vt:lpstr>Data</vt:lpstr>
      <vt:lpstr>CPIU1913!Print_Titles</vt:lpstr>
      <vt:lpstr>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Robert Hinkley</cp:lastModifiedBy>
  <cp:lastPrinted>2012-11-10T01:15:56Z</cp:lastPrinted>
  <dcterms:created xsi:type="dcterms:W3CDTF">2012-11-09T13:26:36Z</dcterms:created>
  <dcterms:modified xsi:type="dcterms:W3CDTF">2025-01-16T18:47:40Z</dcterms:modified>
</cp:coreProperties>
</file>